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50" windowHeight="8115" activeTab="1"/>
  </bookViews>
  <sheets>
    <sheet name="Over" sheetId="1" r:id="rId1"/>
    <sheet name="Nr1" sheetId="2" r:id="rId2"/>
    <sheet name="Nr2" sheetId="3" r:id="rId3"/>
    <sheet name="Nr3" sheetId="4" r:id="rId4"/>
    <sheet name="Nr4" sheetId="5" r:id="rId5"/>
    <sheet name="Nr5" sheetId="6" r:id="rId6"/>
    <sheet name="Nr6" sheetId="7" r:id="rId7"/>
    <sheet name="Nr7" sheetId="8" r:id="rId8"/>
    <sheet name="Nr8" sheetId="9" r:id="rId9"/>
    <sheet name="Nr9" sheetId="10" r:id="rId10"/>
    <sheet name="Nr10" sheetId="11" r:id="rId11"/>
    <sheet name="Fasit" sheetId="12" r:id="rId12"/>
    <sheet name="Poeng" sheetId="13" r:id="rId13"/>
  </sheets>
  <definedNames>
    <definedName name="Agree">#REF!</definedName>
    <definedName name="N_Con" localSheetId="10">'Nr10'!$AO$12:$AO$46</definedName>
    <definedName name="N_Con" localSheetId="2">'Nr2'!$AO$12:$AO$46</definedName>
    <definedName name="N_Con" localSheetId="3">'Nr3'!$AO$12:$AO$46</definedName>
    <definedName name="N_Con" localSheetId="4">'Nr4'!$AO$12:$AO$46</definedName>
    <definedName name="N_Con" localSheetId="5">'Nr5'!$AP$12:$AP$46</definedName>
    <definedName name="N_Con" localSheetId="6">'Nr6'!$AO$12:$AO$46</definedName>
    <definedName name="N_Con" localSheetId="7">'Nr7'!$AO$12:$AO$46</definedName>
    <definedName name="N_Con" localSheetId="8">'Nr8'!$AO$12:$AO$46</definedName>
    <definedName name="N_Con" localSheetId="9">'Nr9'!$AO$12:$AO$46</definedName>
    <definedName name="N_Con">'Nr1'!$AO$12:$AO$46</definedName>
    <definedName name="N_fett" localSheetId="10">'Nr10'!$AP$12:$AP$46</definedName>
    <definedName name="N_fett" localSheetId="2">'Nr2'!$AP$12:$AP$46</definedName>
    <definedName name="N_fett" localSheetId="3">'Nr3'!$AP$12:$AP$46</definedName>
    <definedName name="N_fett" localSheetId="4">'Nr4'!$AP$12:$AP$46</definedName>
    <definedName name="N_fett" localSheetId="5">'Nr5'!$AQ$12:$AQ$46</definedName>
    <definedName name="N_fett" localSheetId="6">'Nr6'!$AP$12:$AP$46</definedName>
    <definedName name="N_fett" localSheetId="7">'Nr7'!$AP$12:$AP$46</definedName>
    <definedName name="N_fett" localSheetId="8">'Nr8'!$AP$12:$AP$46</definedName>
    <definedName name="N_fett" localSheetId="9">'Nr9'!$AP$12:$AP$46</definedName>
    <definedName name="N_fett">'Nr1'!$AP$12:$AP$46</definedName>
    <definedName name="_xlnm.Print_Area" localSheetId="11">'Fasit'!$A$1:$T$97</definedName>
    <definedName name="_xlnm.Print_Area" localSheetId="1">'Nr1'!$A$1:$V$110</definedName>
    <definedName name="_xlnm.Print_Area" localSheetId="10">'Nr10'!$A$1:$V$110</definedName>
    <definedName name="_xlnm.Print_Area" localSheetId="2">'Nr2'!$A$1:$V$110</definedName>
    <definedName name="_xlnm.Print_Area" localSheetId="3">'Nr3'!$A$1:$V$110</definedName>
    <definedName name="_xlnm.Print_Area" localSheetId="4">'Nr4'!$A$1:$V$110</definedName>
    <definedName name="_xlnm.Print_Area" localSheetId="5">'Nr5'!$A$1:$V$110</definedName>
    <definedName name="_xlnm.Print_Area" localSheetId="6">'Nr6'!$A$1:$V$110</definedName>
    <definedName name="_xlnm.Print_Area" localSheetId="7">'Nr7'!$A$1:$V$110</definedName>
    <definedName name="_xlnm.Print_Area" localSheetId="8">'Nr8'!$A$1:$V$110</definedName>
    <definedName name="_xlnm.Print_Area" localSheetId="9">'Nr9'!$A$1:$V$110</definedName>
    <definedName name="_xlnm.Print_Area" localSheetId="0">'Over'!$A$1:$AF$50</definedName>
  </definedNames>
  <calcPr fullCalcOnLoad="1"/>
</workbook>
</file>

<file path=xl/sharedStrings.xml><?xml version="1.0" encoding="utf-8"?>
<sst xmlns="http://schemas.openxmlformats.org/spreadsheetml/2006/main" count="2324" uniqueCount="272">
  <si>
    <t>1-</t>
  </si>
  <si>
    <t>P-</t>
  </si>
  <si>
    <t>E+</t>
  </si>
  <si>
    <t>1+</t>
  </si>
  <si>
    <t>P+</t>
  </si>
  <si>
    <t>E-</t>
  </si>
  <si>
    <t>2-</t>
  </si>
  <si>
    <t>O-</t>
  </si>
  <si>
    <t>U+</t>
  </si>
  <si>
    <t>2+</t>
  </si>
  <si>
    <t>O+</t>
  </si>
  <si>
    <t>U-</t>
  </si>
  <si>
    <t>3-</t>
  </si>
  <si>
    <t>R-</t>
  </si>
  <si>
    <t>R+</t>
  </si>
  <si>
    <t>3+</t>
  </si>
  <si>
    <t>4-</t>
  </si>
  <si>
    <t>4+</t>
  </si>
  <si>
    <t>5-</t>
  </si>
  <si>
    <t>5+</t>
  </si>
  <si>
    <t>X</t>
  </si>
  <si>
    <t>Klasse</t>
  </si>
  <si>
    <t>2</t>
  </si>
  <si>
    <t>3</t>
  </si>
  <si>
    <t>4</t>
  </si>
  <si>
    <t>1</t>
  </si>
  <si>
    <t>5</t>
  </si>
  <si>
    <t>Fettgruppe</t>
  </si>
  <si>
    <t>UU</t>
  </si>
  <si>
    <t>SS</t>
  </si>
  <si>
    <t>VV</t>
  </si>
  <si>
    <t>UL</t>
  </si>
  <si>
    <t>US</t>
  </si>
  <si>
    <t>UV</t>
  </si>
  <si>
    <t>UG</t>
  </si>
  <si>
    <t>SU</t>
  </si>
  <si>
    <t>SV</t>
  </si>
  <si>
    <t>VL</t>
  </si>
  <si>
    <t>VU</t>
  </si>
  <si>
    <t>VS</t>
  </si>
  <si>
    <t>VG</t>
  </si>
  <si>
    <t>Netto-</t>
  </si>
  <si>
    <t>Brutto-</t>
  </si>
  <si>
    <t>Korrela-</t>
  </si>
  <si>
    <t xml:space="preserve">Indeks </t>
  </si>
  <si>
    <t>avvik</t>
  </si>
  <si>
    <t>sjon</t>
  </si>
  <si>
    <t>Indeks</t>
  </si>
  <si>
    <t>Kategori :</t>
  </si>
  <si>
    <t>L</t>
  </si>
  <si>
    <t>Indeks klasse :</t>
  </si>
  <si>
    <t>Indeks fettgruppe :</t>
  </si>
  <si>
    <t>Standard-</t>
  </si>
  <si>
    <t xml:space="preserve">O </t>
  </si>
  <si>
    <t xml:space="preserve">R </t>
  </si>
  <si>
    <t xml:space="preserve">U </t>
  </si>
  <si>
    <t xml:space="preserve">E </t>
  </si>
  <si>
    <t xml:space="preserve">P </t>
  </si>
  <si>
    <t xml:space="preserve">1 </t>
  </si>
  <si>
    <t xml:space="preserve">2 </t>
  </si>
  <si>
    <t xml:space="preserve">3 </t>
  </si>
  <si>
    <t xml:space="preserve">4 </t>
  </si>
  <si>
    <t xml:space="preserve">5 </t>
  </si>
  <si>
    <t>LLL</t>
  </si>
  <si>
    <t>LLU</t>
  </si>
  <si>
    <t>LUL</t>
  </si>
  <si>
    <t>ULL</t>
  </si>
  <si>
    <t>LLV</t>
  </si>
  <si>
    <t>LVL</t>
  </si>
  <si>
    <t>VLL</t>
  </si>
  <si>
    <t>LLS</t>
  </si>
  <si>
    <t>LSL</t>
  </si>
  <si>
    <t>FF</t>
  </si>
  <si>
    <t>AA</t>
  </si>
  <si>
    <t>BB</t>
  </si>
  <si>
    <t>CC</t>
  </si>
  <si>
    <t>DD</t>
  </si>
  <si>
    <t>EE</t>
  </si>
  <si>
    <t>EF</t>
  </si>
  <si>
    <t>FE</t>
  </si>
  <si>
    <t>DE</t>
  </si>
  <si>
    <t>ED</t>
  </si>
  <si>
    <t>AB</t>
  </si>
  <si>
    <t>BA</t>
  </si>
  <si>
    <t>LL</t>
  </si>
  <si>
    <t>Category</t>
  </si>
  <si>
    <t>Fatgroup</t>
  </si>
  <si>
    <t>S</t>
  </si>
  <si>
    <t>LU</t>
  </si>
  <si>
    <t>A</t>
  </si>
  <si>
    <t>F</t>
  </si>
  <si>
    <t>K</t>
  </si>
  <si>
    <t>Conformation</t>
  </si>
  <si>
    <t>Nr :</t>
  </si>
  <si>
    <t>%</t>
  </si>
  <si>
    <t>Total</t>
  </si>
  <si>
    <t>Points</t>
  </si>
  <si>
    <t>Total :</t>
  </si>
  <si>
    <t>Slakteri :</t>
  </si>
  <si>
    <t>Dato:</t>
  </si>
  <si>
    <t>Fasit</t>
  </si>
  <si>
    <t>Kategori</t>
  </si>
  <si>
    <t>Resultater for hvert slakt :</t>
  </si>
  <si>
    <t>Dato :</t>
  </si>
  <si>
    <t>Navn :</t>
  </si>
  <si>
    <t>Mitt nummer:</t>
  </si>
  <si>
    <t>Mitt navn :</t>
  </si>
  <si>
    <t>Fasit per slakt :</t>
  </si>
  <si>
    <t>Antall</t>
  </si>
  <si>
    <t xml:space="preserve">LO 2 </t>
  </si>
  <si>
    <t>U</t>
  </si>
  <si>
    <t>V</t>
  </si>
  <si>
    <t>G</t>
  </si>
  <si>
    <t>slakt</t>
  </si>
  <si>
    <t>Kategorier</t>
  </si>
  <si>
    <t>Middel</t>
  </si>
  <si>
    <t>resultater</t>
  </si>
  <si>
    <t>Klasse :</t>
  </si>
  <si>
    <t>Fettgruppe :</t>
  </si>
  <si>
    <t>Antall i %</t>
  </si>
  <si>
    <t>Kvadrat</t>
  </si>
  <si>
    <t>summer</t>
  </si>
  <si>
    <t>klasse</t>
  </si>
  <si>
    <t>fettgruppe</t>
  </si>
  <si>
    <t>fasit</t>
  </si>
  <si>
    <t>Fasit :</t>
  </si>
  <si>
    <t>Kurs nr :</t>
  </si>
  <si>
    <t>Test nr :</t>
  </si>
  <si>
    <t>Middel klasse :</t>
  </si>
  <si>
    <t>Middel fettgruppe:</t>
  </si>
  <si>
    <t>Indeks fettgruppe:</t>
  </si>
  <si>
    <t>Indeks :</t>
  </si>
  <si>
    <t>Antall slakt :</t>
  </si>
  <si>
    <t>Min indeks :</t>
  </si>
  <si>
    <t>Standardavvik</t>
  </si>
  <si>
    <t>Middel avvik :</t>
  </si>
  <si>
    <t>EU poeng klasse :</t>
  </si>
  <si>
    <t>EU poeng fettgruppe:</t>
  </si>
  <si>
    <t>INDEKS :</t>
  </si>
  <si>
    <t>avvik :</t>
  </si>
  <si>
    <t>sjon :</t>
  </si>
  <si>
    <t>Netto avviks% :</t>
  </si>
  <si>
    <t>Brutto avviks % :</t>
  </si>
  <si>
    <t>Korrelasjoner :</t>
  </si>
  <si>
    <t>Antalls</t>
  </si>
  <si>
    <t xml:space="preserve">Antall i </t>
  </si>
  <si>
    <t xml:space="preserve">Avvik </t>
  </si>
  <si>
    <t>fra fasit</t>
  </si>
  <si>
    <t>Oppsummering av klasse settingen :</t>
  </si>
  <si>
    <t>LO+2+</t>
  </si>
  <si>
    <t>Oppsummering av fettgruppe settingen :</t>
  </si>
  <si>
    <t>Antall i</t>
  </si>
  <si>
    <t xml:space="preserve">Avvik fra </t>
  </si>
  <si>
    <t>Fett-</t>
  </si>
  <si>
    <t>gruppe</t>
  </si>
  <si>
    <t xml:space="preserve">LR 3 </t>
  </si>
  <si>
    <t>kombinasjon</t>
  </si>
  <si>
    <t>Kovarians</t>
  </si>
  <si>
    <t>Sum :</t>
  </si>
  <si>
    <t>Avvik :</t>
  </si>
  <si>
    <t>Bruttoavvik</t>
  </si>
  <si>
    <t>Nettoavvik</t>
  </si>
  <si>
    <t>Kate-</t>
  </si>
  <si>
    <t>gori</t>
  </si>
  <si>
    <t>Mitt klassifiseringsresultat :</t>
  </si>
  <si>
    <t>LR-2+</t>
  </si>
  <si>
    <t xml:space="preserve">LR-2 </t>
  </si>
  <si>
    <t>LR+3-</t>
  </si>
  <si>
    <t xml:space="preserve">LR+3 </t>
  </si>
  <si>
    <t xml:space="preserve">LR-3 </t>
  </si>
  <si>
    <t>LR-3-</t>
  </si>
  <si>
    <t>LR 3-</t>
  </si>
  <si>
    <t>LR 2+</t>
  </si>
  <si>
    <t>LO+3-</t>
  </si>
  <si>
    <t>LO 3-</t>
  </si>
  <si>
    <t>LU-3-</t>
  </si>
  <si>
    <t xml:space="preserve">LO+2 </t>
  </si>
  <si>
    <t>LR 3+</t>
  </si>
  <si>
    <t>LO+1+</t>
  </si>
  <si>
    <t>LR-1+</t>
  </si>
  <si>
    <t>LO 2-</t>
  </si>
  <si>
    <t>LO-1+</t>
  </si>
  <si>
    <t>LO 1+</t>
  </si>
  <si>
    <t>LR+3+</t>
  </si>
  <si>
    <t>LR-3+</t>
  </si>
  <si>
    <t>LR+2+</t>
  </si>
  <si>
    <t>LR-2-</t>
  </si>
  <si>
    <t>LR 2-</t>
  </si>
  <si>
    <t>SR+4+</t>
  </si>
  <si>
    <t xml:space="preserve">LR 2 </t>
  </si>
  <si>
    <t>LO 2+</t>
  </si>
  <si>
    <t>LO+2-</t>
  </si>
  <si>
    <t xml:space="preserve">LO+3 </t>
  </si>
  <si>
    <t>LR 1+</t>
  </si>
  <si>
    <t>SR+5-</t>
  </si>
  <si>
    <t>SO+4-</t>
  </si>
  <si>
    <t xml:space="preserve">LO-1 </t>
  </si>
  <si>
    <t>LO-2-</t>
  </si>
  <si>
    <t>LO+3+</t>
  </si>
  <si>
    <t>Klasse, beregninger :</t>
  </si>
  <si>
    <t>Fettgruppe, beregninger :</t>
  </si>
  <si>
    <t>Sum</t>
  </si>
  <si>
    <t>Kv.sum</t>
  </si>
  <si>
    <t xml:space="preserve"> </t>
  </si>
  <si>
    <t>I %</t>
  </si>
  <si>
    <t>Fett</t>
  </si>
  <si>
    <t>Antall avvik med ulik størrelse</t>
  </si>
  <si>
    <t>SP 1+</t>
  </si>
  <si>
    <t>LP+1+</t>
  </si>
  <si>
    <t>SP+1+</t>
  </si>
  <si>
    <t xml:space="preserve">LR-1 </t>
  </si>
  <si>
    <t>UO 3+</t>
  </si>
  <si>
    <t>UO+3+</t>
  </si>
  <si>
    <t xml:space="preserve">LR 1 </t>
  </si>
  <si>
    <t xml:space="preserve">UO+3 </t>
  </si>
  <si>
    <t xml:space="preserve">SR+4 </t>
  </si>
  <si>
    <t xml:space="preserve">LO 1 </t>
  </si>
  <si>
    <t>SR 5-</t>
  </si>
  <si>
    <t xml:space="preserve">SP 1 </t>
  </si>
  <si>
    <t>LU-2+</t>
  </si>
  <si>
    <t xml:space="preserve">LU-3 </t>
  </si>
  <si>
    <t xml:space="preserve">LO+1 </t>
  </si>
  <si>
    <t>UO 4-</t>
  </si>
  <si>
    <t xml:space="preserve">SP+1 </t>
  </si>
  <si>
    <t xml:space="preserve">LO-2 </t>
  </si>
  <si>
    <t>LO-2+</t>
  </si>
  <si>
    <t>LU 2+</t>
  </si>
  <si>
    <t xml:space="preserve">UO 3 </t>
  </si>
  <si>
    <t>Johansen</t>
  </si>
  <si>
    <t>Kat</t>
  </si>
  <si>
    <t xml:space="preserve">UP+1 </t>
  </si>
  <si>
    <t>LR-4-</t>
  </si>
  <si>
    <t>LR 4-</t>
  </si>
  <si>
    <t>UP+1+</t>
  </si>
  <si>
    <t>LR+4-</t>
  </si>
  <si>
    <t>LU 3-</t>
  </si>
  <si>
    <t>SO-1+</t>
  </si>
  <si>
    <t>UO-2-</t>
  </si>
  <si>
    <t>LU+2+</t>
  </si>
  <si>
    <t xml:space="preserve">SU-5 </t>
  </si>
  <si>
    <t xml:space="preserve">LR+4 </t>
  </si>
  <si>
    <t xml:space="preserve">UO-1 </t>
  </si>
  <si>
    <t xml:space="preserve">LO 4 </t>
  </si>
  <si>
    <t>LO+4-</t>
  </si>
  <si>
    <t xml:space="preserve">LR-4 </t>
  </si>
  <si>
    <t>UO 1+</t>
  </si>
  <si>
    <t xml:space="preserve">UR-4 </t>
  </si>
  <si>
    <t xml:space="preserve">LU 3 </t>
  </si>
  <si>
    <t>LU-3+</t>
  </si>
  <si>
    <t xml:space="preserve">LU+3 </t>
  </si>
  <si>
    <t>SR+5+</t>
  </si>
  <si>
    <t>LU-4-</t>
  </si>
  <si>
    <t>SR-4-</t>
  </si>
  <si>
    <t xml:space="preserve">SO 3 </t>
  </si>
  <si>
    <t>UO-1+</t>
  </si>
  <si>
    <t xml:space="preserve">LU 4 </t>
  </si>
  <si>
    <t xml:space="preserve">UO+4 </t>
  </si>
  <si>
    <t xml:space="preserve">LO+2+ </t>
  </si>
  <si>
    <t>LO+3-'</t>
  </si>
  <si>
    <t>LU+3-</t>
  </si>
  <si>
    <t>Internkalibrering</t>
  </si>
  <si>
    <t>40 slakt</t>
  </si>
  <si>
    <t>1 fasitsetter</t>
  </si>
  <si>
    <t>Inntil 15 deltagere</t>
  </si>
  <si>
    <t>Forutsetninger :</t>
  </si>
  <si>
    <t>Flatland</t>
  </si>
  <si>
    <t>Dato</t>
  </si>
  <si>
    <t>B</t>
  </si>
  <si>
    <t>C</t>
  </si>
  <si>
    <t>D</t>
  </si>
  <si>
    <t>E</t>
  </si>
  <si>
    <t>Skriv inn fasit i gult felt over</t>
  </si>
</sst>
</file>

<file path=xl/styles.xml><?xml version="1.0" encoding="utf-8"?>
<styleSheet xmlns="http://schemas.openxmlformats.org/spreadsheetml/2006/main">
  <numFmts count="28">
    <numFmt numFmtId="5" formatCode="&quot;kr &quot;\ #,##0;&quot;kr &quot;\ \-#,##0"/>
    <numFmt numFmtId="6" formatCode="&quot;kr &quot;\ #,##0;[Red]&quot;kr &quot;\ \-#,##0"/>
    <numFmt numFmtId="7" formatCode="&quot;kr &quot;\ #,##0.00;&quot;kr &quot;\ \-#,##0.00"/>
    <numFmt numFmtId="8" formatCode="&quot;kr &quot;\ #,##0.00;[Red]&quot;kr &quot;\ \-#,##0.00"/>
    <numFmt numFmtId="42" formatCode="_ &quot;kr &quot;\ * #,##0_ ;_ &quot;kr &quot;\ * \-#,##0_ ;_ &quot;kr &quot;\ * &quot;-&quot;_ ;_ @_ "/>
    <numFmt numFmtId="41" formatCode="_ * #,##0_ ;_ * \-#,##0_ ;_ * &quot;-&quot;_ ;_ @_ "/>
    <numFmt numFmtId="44" formatCode="_ &quot;kr &quot;\ * #,##0.00_ ;_ &quot;kr &quot;\ * \-#,##0.00_ ;_ &quot;kr 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"/>
    <numFmt numFmtId="183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9.25"/>
      <name val="Arial"/>
      <family val="0"/>
    </font>
    <font>
      <b/>
      <sz val="9.5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vertAlign val="superscript"/>
      <sz val="12"/>
      <name val="Arial"/>
      <family val="0"/>
    </font>
    <font>
      <b/>
      <sz val="14.7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vertAlign val="superscript"/>
      <sz val="11.75"/>
      <name val="Arial"/>
      <family val="0"/>
    </font>
    <font>
      <b/>
      <sz val="10.25"/>
      <name val="Arial"/>
      <family val="2"/>
    </font>
    <font>
      <b/>
      <sz val="15.75"/>
      <name val="Arial"/>
      <family val="0"/>
    </font>
    <font>
      <b/>
      <sz val="13"/>
      <name val="Arial"/>
      <family val="0"/>
    </font>
    <font>
      <b/>
      <sz val="11"/>
      <name val="Arial"/>
      <family val="2"/>
    </font>
    <font>
      <b/>
      <sz val="15.25"/>
      <name val="Arial"/>
      <family val="0"/>
    </font>
    <font>
      <b/>
      <sz val="15.5"/>
      <name val="Arial"/>
      <family val="0"/>
    </font>
    <font>
      <b/>
      <sz val="15"/>
      <name val="Arial"/>
      <family val="0"/>
    </font>
    <font>
      <b/>
      <sz val="12.25"/>
      <name val="Arial"/>
      <family val="0"/>
    </font>
    <font>
      <b/>
      <sz val="24"/>
      <name val="Arial"/>
      <family val="2"/>
    </font>
    <font>
      <b/>
      <sz val="26"/>
      <name val="Arial"/>
      <family val="2"/>
    </font>
    <font>
      <b/>
      <sz val="14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1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8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83" fontId="1" fillId="2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180" fontId="1" fillId="5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1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5" fontId="0" fillId="0" borderId="0" xfId="0" applyNumberFormat="1" applyAlignment="1" quotePrefix="1">
      <alignment/>
    </xf>
    <xf numFmtId="180" fontId="0" fillId="0" borderId="0" xfId="0" applyNumberFormat="1" applyFill="1" applyAlignment="1">
      <alignment/>
    </xf>
    <xf numFmtId="183" fontId="1" fillId="0" borderId="0" xfId="0" applyNumberFormat="1" applyFont="1" applyFill="1" applyAlignment="1">
      <alignment/>
    </xf>
    <xf numFmtId="0" fontId="0" fillId="3" borderId="0" xfId="0" applyNumberFormat="1" applyFill="1" applyAlignment="1">
      <alignment horizontal="left"/>
    </xf>
    <xf numFmtId="2" fontId="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16" fillId="0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1" fontId="17" fillId="2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5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5" fontId="3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14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5" fontId="14" fillId="0" borderId="0" xfId="0" applyNumberFormat="1" applyFont="1" applyFill="1" applyAlignment="1">
      <alignment/>
    </xf>
    <xf numFmtId="0" fontId="3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5" fontId="14" fillId="2" borderId="0" xfId="0" applyNumberFormat="1" applyFont="1" applyFill="1" applyAlignment="1">
      <alignment/>
    </xf>
    <xf numFmtId="2" fontId="14" fillId="6" borderId="0" xfId="0" applyNumberFormat="1" applyFont="1" applyFill="1" applyBorder="1" applyAlignment="1">
      <alignment/>
    </xf>
    <xf numFmtId="0" fontId="1" fillId="5" borderId="0" xfId="0" applyNumberFormat="1" applyFont="1" applyFill="1" applyAlignment="1">
      <alignment horizontal="left"/>
    </xf>
    <xf numFmtId="49" fontId="1" fillId="5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/>
    </xf>
    <xf numFmtId="0" fontId="35" fillId="2" borderId="0" xfId="0" applyFont="1" applyFill="1" applyAlignment="1">
      <alignment/>
    </xf>
    <xf numFmtId="0" fontId="1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17087007"/>
        <c:axId val="19565336"/>
      </c:bar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05"/>
          <c:w val="0.91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Nr2!$J$37:$J$51</c:f>
              <c:strCache/>
            </c:strRef>
          </c:cat>
          <c:val>
            <c:numRef>
              <c:f>Nr2!$N$37:$N$51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Nr2!$J$37:$J$51</c:f>
              <c:strCache/>
            </c:strRef>
          </c:cat>
          <c:val>
            <c:numRef>
              <c:f>Nr2!$K$37:$K$51</c:f>
              <c:numCache/>
            </c:numRef>
          </c:val>
        </c:ser>
        <c:axId val="47261225"/>
        <c:axId val="22697842"/>
      </c:bar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1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2953987"/>
        <c:axId val="26585884"/>
      </c:scatterChart>
      <c:valAx>
        <c:axId val="295398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crossBetween val="midCat"/>
        <c:dispUnits/>
        <c:majorUnit val="1"/>
      </c:valAx>
      <c:valAx>
        <c:axId val="2658588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398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37946365"/>
        <c:axId val="5972966"/>
      </c:scatterChart>
      <c:valAx>
        <c:axId val="3794636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2966"/>
        <c:crosses val="autoZero"/>
        <c:crossBetween val="midCat"/>
        <c:dispUnits/>
        <c:majorUnit val="1"/>
      </c:valAx>
      <c:valAx>
        <c:axId val="597296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4636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53756695"/>
        <c:axId val="14048208"/>
      </c:barChart>
      <c:catAx>
        <c:axId val="5375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025"/>
          <c:w val="0.922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/>
            </c:strRef>
          </c:cat>
          <c:val>
            <c:numRef>
              <c:f>Nr3!$F$37:$F$51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/>
            </c:strRef>
          </c:cat>
          <c:val>
            <c:numRef>
              <c:f>Nr3!$C$37:$C$51</c:f>
              <c:numCache/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05"/>
          <c:w val="0.91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/>
            </c:strRef>
          </c:cat>
          <c:val>
            <c:numRef>
              <c:f>Nr3!$N$37:$N$51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/>
            </c:strRef>
          </c:cat>
          <c:val>
            <c:numRef>
              <c:f>Nr3!$K$37:$K$51</c:f>
              <c:numCache/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2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64976063"/>
        <c:axId val="47913656"/>
      </c:scatterChart>
      <c:valAx>
        <c:axId val="6497606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crossBetween val="midCat"/>
        <c:dispUnits/>
        <c:majorUnit val="1"/>
      </c:valAx>
      <c:valAx>
        <c:axId val="4791365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28569721"/>
        <c:axId val="55800898"/>
      </c:scatterChart>
      <c:valAx>
        <c:axId val="2856972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crossBetween val="midCat"/>
        <c:dispUnits/>
        <c:majorUnit val="1"/>
      </c:valAx>
      <c:valAx>
        <c:axId val="5580089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32446035"/>
        <c:axId val="23578860"/>
      </c:bar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41870297"/>
        <c:axId val="41288354"/>
      </c:bar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7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10883149"/>
        <c:axId val="30839478"/>
      </c:bar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025"/>
          <c:w val="0.922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/>
            </c:strRef>
          </c:cat>
          <c:val>
            <c:numRef>
              <c:f>Nr4!$F$37:$F$51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/>
            </c:strRef>
          </c:cat>
          <c:val>
            <c:numRef>
              <c:f>Nr4!$C$37:$C$51</c:f>
              <c:numCache/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05"/>
          <c:w val="0.91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/>
            </c:strRef>
          </c:cat>
          <c:val>
            <c:numRef>
              <c:f>Nr4!$N$37:$N$51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/>
            </c:strRef>
          </c:cat>
          <c:val>
            <c:numRef>
              <c:f>Nr4!$K$37:$K$51</c:f>
              <c:numCache/>
            </c:numRef>
          </c:val>
        </c:ser>
        <c:axId val="510113"/>
        <c:axId val="4591018"/>
      </c:bar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28148"/>
        <c:crosses val="autoZero"/>
        <c:crossBetween val="midCat"/>
        <c:dispUnits/>
        <c:majorUnit val="1"/>
      </c:valAx>
      <c:valAx>
        <c:axId val="3632814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crossBetween val="midCat"/>
        <c:dispUnits/>
        <c:majorUnit val="1"/>
      </c:valAx>
      <c:valAx>
        <c:axId val="5689884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42327567"/>
        <c:axId val="45403784"/>
      </c:bar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auto val="1"/>
        <c:lblOffset val="100"/>
        <c:noMultiLvlLbl val="0"/>
      </c:catAx>
      <c:valAx>
        <c:axId val="45403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27858"/>
        <c:crosses val="autoZero"/>
        <c:auto val="1"/>
        <c:lblOffset val="100"/>
        <c:noMultiLvlLbl val="0"/>
      </c:catAx>
      <c:valAx>
        <c:axId val="53827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375"/>
          <c:w val="0.9207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/>
            </c:strRef>
          </c:cat>
          <c:val>
            <c:numRef>
              <c:f>Nr5!$F$37:$F$51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/>
            </c:strRef>
          </c:cat>
          <c:val>
            <c:numRef>
              <c:f>Nr5!$C$37:$C$51</c:f>
              <c:numCache/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8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5"/>
          <c:w val="0.9097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/>
            </c:strRef>
          </c:cat>
          <c:val>
            <c:numRef>
              <c:f>Nr5!$N$37:$N$51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/>
            </c:strRef>
          </c:cat>
          <c:val>
            <c:numRef>
              <c:f>Nr5!$K$37:$K$51</c:f>
              <c:numCache/>
            </c:numRef>
          </c:val>
        </c:ser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Nr5!$Z$69:$Z$108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4068791"/>
        <c:axId val="36619120"/>
      </c:scatterChart>
      <c:valAx>
        <c:axId val="406879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19120"/>
        <c:crosses val="autoZero"/>
        <c:crossBetween val="midCat"/>
        <c:dispUnits/>
        <c:majorUnit val="1"/>
      </c:valAx>
      <c:valAx>
        <c:axId val="3661912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879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025"/>
          <c:w val="0.922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Nr1!$B$37:$B$51</c:f>
              <c:strCache/>
            </c:strRef>
          </c:cat>
          <c:val>
            <c:numRef>
              <c:f>Nr1!$F$37:$F$51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Nr1!$B$37:$B$51</c:f>
              <c:strCache/>
            </c:strRef>
          </c:cat>
          <c:val>
            <c:numRef>
              <c:f>Nr1!$C$37:$C$51</c:f>
              <c:numCache/>
            </c:numRef>
          </c:val>
        </c:ser>
        <c:axId val="36050867"/>
        <c:axId val="56022348"/>
      </c:bar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0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Nr5!$AD$69:$AD$108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61136625"/>
        <c:axId val="13358714"/>
      </c:scatterChart>
      <c:valAx>
        <c:axId val="6113662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58714"/>
        <c:crosses val="autoZero"/>
        <c:crossBetween val="midCat"/>
        <c:dispUnits/>
        <c:majorUnit val="1"/>
      </c:valAx>
      <c:valAx>
        <c:axId val="1335871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4020"/>
        <c:crosses val="autoZero"/>
        <c:auto val="1"/>
        <c:lblOffset val="100"/>
        <c:noMultiLvlLbl val="0"/>
      </c:catAx>
      <c:valAx>
        <c:axId val="8314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9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7717317"/>
        <c:axId val="2346990"/>
      </c:bar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375"/>
          <c:w val="0.92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/>
            </c:strRef>
          </c:cat>
          <c:val>
            <c:numRef>
              <c:f>Nr6!$F$37:$F$51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/>
            </c:strRef>
          </c:cat>
          <c:val>
            <c:numRef>
              <c:f>Nr6!$C$37:$C$51</c:f>
              <c:numCache/>
            </c:numRef>
          </c:val>
        </c:ser>
        <c:axId val="21122911"/>
        <c:axId val="55888472"/>
      </c:bar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22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65"/>
          <c:w val="0.908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/>
            </c:strRef>
          </c:cat>
          <c:val>
            <c:numRef>
              <c:f>Nr6!$N$37:$N$51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/>
            </c:strRef>
          </c:cat>
          <c:val>
            <c:numRef>
              <c:f>Nr6!$K$37:$K$51</c:f>
              <c:numCache/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7615731"/>
        <c:axId val="1432716"/>
      </c:scatterChart>
      <c:valAx>
        <c:axId val="761573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crossBetween val="midCat"/>
        <c:dispUnits/>
        <c:majorUnit val="1"/>
      </c:valAx>
      <c:valAx>
        <c:axId val="143271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crossBetween val="midCat"/>
        <c:dispUnits/>
        <c:majorUnit val="1"/>
      </c:valAx>
      <c:valAx>
        <c:axId val="4894114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37817095"/>
        <c:axId val="4809536"/>
      </c:bar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43285825"/>
        <c:axId val="54028106"/>
      </c:bar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8106"/>
        <c:crosses val="autoZero"/>
        <c:auto val="1"/>
        <c:lblOffset val="100"/>
        <c:noMultiLvlLbl val="0"/>
      </c:catAx>
      <c:valAx>
        <c:axId val="54028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375"/>
          <c:w val="0.92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/>
            </c:strRef>
          </c:cat>
          <c:val>
            <c:numRef>
              <c:f>Nr7!$F$37:$F$51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/>
            </c:strRef>
          </c:cat>
          <c:val>
            <c:numRef>
              <c:f>Nr7!$C$37:$C$51</c:f>
              <c:numCache/>
            </c:numRef>
          </c:val>
        </c:ser>
        <c:axId val="16490907"/>
        <c:axId val="14200436"/>
      </c:bar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00436"/>
        <c:crosses val="autoZero"/>
        <c:auto val="1"/>
        <c:lblOffset val="100"/>
        <c:noMultiLvlLbl val="0"/>
      </c:cat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05"/>
          <c:w val="0.9125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Nr1!$J$37:$J$51</c:f>
              <c:strCache/>
            </c:strRef>
          </c:cat>
          <c:val>
            <c:numRef>
              <c:f>Nr1!$N$37:$N$51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Nr1!$J$37:$J$51</c:f>
              <c:strCache/>
            </c:strRef>
          </c:cat>
          <c:val>
            <c:numRef>
              <c:f>Nr1!$K$37:$K$51</c:f>
              <c:numCache/>
            </c:numRef>
          </c:val>
        </c:ser>
        <c:axId val="34439085"/>
        <c:axId val="41516310"/>
      </c:barChart>
      <c:catAx>
        <c:axId val="34439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310"/>
        <c:crosses val="autoZero"/>
        <c:auto val="1"/>
        <c:lblOffset val="100"/>
        <c:noMultiLvlLbl val="0"/>
      </c:catAx>
      <c:valAx>
        <c:axId val="4151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39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65"/>
          <c:w val="0.908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/>
            </c:strRef>
          </c:cat>
          <c:val>
            <c:numRef>
              <c:f>Nr7!$N$37:$N$51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/>
            </c:strRef>
          </c:cat>
          <c:val>
            <c:numRef>
              <c:f>Nr7!$K$37:$K$51</c:f>
              <c:numCache/>
            </c:numRef>
          </c:val>
        </c:ser>
        <c:axId val="60695061"/>
        <c:axId val="9384638"/>
      </c:bar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 val="autoZero"/>
        <c:crossBetween val="midCat"/>
        <c:dispUnits/>
        <c:majorUnit val="1"/>
      </c:valAx>
      <c:valAx>
        <c:axId val="2195818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5287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 val="autoZero"/>
        <c:crossBetween val="midCat"/>
        <c:dispUnits/>
        <c:majorUnit val="1"/>
      </c:valAx>
      <c:valAx>
        <c:axId val="3378245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35606595"/>
        <c:axId val="52023900"/>
      </c:bar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06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65561917"/>
        <c:axId val="53186342"/>
      </c:bar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6342"/>
        <c:crosses val="autoZero"/>
        <c:auto val="1"/>
        <c:lblOffset val="100"/>
        <c:noMultiLvlLbl val="0"/>
      </c:catAx>
      <c:valAx>
        <c:axId val="53186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375"/>
          <c:w val="0.92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/>
            </c:strRef>
          </c:cat>
          <c:val>
            <c:numRef>
              <c:f>Nr8!$F$37:$F$51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/>
            </c:strRef>
          </c:cat>
          <c:val>
            <c:numRef>
              <c:f>Nr8!$C$37:$C$51</c:f>
              <c:numCache/>
            </c:numRef>
          </c:val>
        </c:ser>
        <c:axId val="8915031"/>
        <c:axId val="13126416"/>
      </c:barChart>
      <c:cat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26416"/>
        <c:crosses val="autoZero"/>
        <c:auto val="1"/>
        <c:lblOffset val="100"/>
        <c:noMultiLvlLbl val="0"/>
      </c:catAx>
      <c:valAx>
        <c:axId val="1312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65"/>
          <c:w val="0.908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/>
            </c:strRef>
          </c:cat>
          <c:val>
            <c:numRef>
              <c:f>Nr8!$N$37:$N$51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/>
            </c:strRef>
          </c:cat>
          <c:val>
            <c:numRef>
              <c:f>Nr8!$K$37:$K$51</c:f>
              <c:numCache/>
            </c:numRef>
          </c:val>
        </c:ser>
        <c:axId val="51028881"/>
        <c:axId val="56606746"/>
      </c:bar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06746"/>
        <c:crosses val="autoZero"/>
        <c:auto val="1"/>
        <c:lblOffset val="100"/>
        <c:noMultiLvlLbl val="0"/>
      </c:cat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2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39698667"/>
        <c:axId val="21743684"/>
      </c:scatterChart>
      <c:valAx>
        <c:axId val="3969866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43684"/>
        <c:crosses val="autoZero"/>
        <c:crossBetween val="midCat"/>
        <c:dispUnits/>
        <c:majorUnit val="1"/>
      </c:valAx>
      <c:valAx>
        <c:axId val="2174368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61475429"/>
        <c:axId val="16407950"/>
      </c:scatterChart>
      <c:valAx>
        <c:axId val="6147542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 val="autoZero"/>
        <c:crossBetween val="midCat"/>
        <c:dispUnits/>
        <c:majorUnit val="1"/>
      </c:valAx>
      <c:valAx>
        <c:axId val="1640795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38102471"/>
        <c:axId val="7377920"/>
      </c:scatterChart>
      <c:valAx>
        <c:axId val="3810247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crossBetween val="midCat"/>
        <c:dispUnits/>
        <c:majorUnit val="1"/>
      </c:valAx>
      <c:valAx>
        <c:axId val="737792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914"/>
        <c:crosses val="autoZero"/>
        <c:auto val="1"/>
        <c:lblOffset val="100"/>
        <c:noMultiLvlLbl val="0"/>
      </c:catAx>
      <c:valAx>
        <c:axId val="9942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375"/>
          <c:w val="0.92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/>
            </c:strRef>
          </c:cat>
          <c:val>
            <c:numRef>
              <c:f>Nr9!$F$37:$F$51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/>
            </c:strRef>
          </c:cat>
          <c:val>
            <c:numRef>
              <c:f>Nr9!$C$37:$C$51</c:f>
              <c:numCache/>
            </c:numRef>
          </c:val>
        </c:ser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77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65"/>
          <c:w val="0.908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/>
            </c:strRef>
          </c:cat>
          <c:val>
            <c:numRef>
              <c:f>Nr9!$N$37:$N$51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/>
            </c:strRef>
          </c:cat>
          <c:val>
            <c:numRef>
              <c:f>Nr9!$K$37:$K$51</c:f>
              <c:numCache/>
            </c:numRef>
          </c:val>
        </c:ser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50793895"/>
        <c:axId val="54491872"/>
      </c:scatterChart>
      <c:valAx>
        <c:axId val="5079389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91872"/>
        <c:crosses val="autoZero"/>
        <c:crossBetween val="midCat"/>
        <c:dispUnits/>
        <c:majorUnit val="1"/>
      </c:valAx>
      <c:valAx>
        <c:axId val="5449187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20664801"/>
        <c:axId val="51765482"/>
      </c:scatterChart>
      <c:valAx>
        <c:axId val="2066480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 val="autoZero"/>
        <c:crossBetween val="midCat"/>
        <c:dispUnits/>
        <c:majorUnit val="1"/>
      </c:valAx>
      <c:valAx>
        <c:axId val="5176548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Nr10!#REF!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Nr10!#REF!</c:f>
              <c:numCache>
                <c:ptCount val="1"/>
                <c:pt idx="0">
                  <c:v>1</c:v>
                </c:pt>
              </c:numCache>
            </c:numRef>
          </c:val>
        </c:ser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4484"/>
        <c:crosses val="autoZero"/>
        <c:auto val="1"/>
        <c:lblOffset val="100"/>
        <c:noMultiLvlLbl val="0"/>
      </c:catAx>
      <c:valAx>
        <c:axId val="32254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Nr10!#REF!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Nr10!#REF!</c:f>
              <c:numCache>
                <c:ptCount val="1"/>
                <c:pt idx="0">
                  <c:v>1</c:v>
                </c:pt>
              </c:numCache>
            </c:numRef>
          </c:val>
        </c:ser>
        <c:axId val="21854901"/>
        <c:axId val="62476382"/>
      </c:bar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6382"/>
        <c:crosses val="autoZero"/>
        <c:auto val="1"/>
        <c:lblOffset val="100"/>
        <c:noMultiLvlLbl val="0"/>
      </c:catAx>
      <c:valAx>
        <c:axId val="62476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6375"/>
          <c:w val="0.920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Nr10!$B$37:$B$51</c:f>
              <c:strCache/>
            </c:strRef>
          </c:cat>
          <c:val>
            <c:numRef>
              <c:f>Nr10!$F$37:$F$51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Nr10!$B$37:$B$51</c:f>
              <c:strCache/>
            </c:strRef>
          </c:cat>
          <c:val>
            <c:numRef>
              <c:f>Nr10!$C$37:$C$51</c:f>
              <c:numCache/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22152"/>
        <c:crosses val="autoZero"/>
        <c:auto val="1"/>
        <c:lblOffset val="100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16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765"/>
          <c:w val="0.908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Nr10!$J$37:$J$51</c:f>
              <c:strCache/>
            </c:strRef>
          </c:cat>
          <c:val>
            <c:numRef>
              <c:f>Nr10!$N$37:$N$51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Nr10!$J$37:$J$51</c:f>
              <c:strCache/>
            </c:strRef>
          </c:cat>
          <c:val>
            <c:numRef>
              <c:f>Nr10!$K$37:$K$51</c:f>
              <c:numCache/>
            </c:numRef>
          </c:val>
        </c:ser>
        <c:axId val="45472777"/>
        <c:axId val="6601810"/>
      </c:bar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810"/>
        <c:crosses val="autoZero"/>
        <c:auto val="1"/>
        <c:lblOffset val="100"/>
        <c:noMultiLvlLbl val="0"/>
      </c:catAx>
      <c:valAx>
        <c:axId val="660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7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Nr10!$Y$69:$Y$108</c:f>
              <c:numCache/>
            </c:numRef>
          </c:xVal>
          <c:yVal>
            <c:numRef>
              <c:f>Fasit!$F$56:$F$95</c:f>
              <c:numCache>
                <c:ptCount val="40"/>
                <c:pt idx="0">
                  <c:v>2</c:v>
                </c:pt>
                <c:pt idx="1">
                  <c:v>9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9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11</c:v>
                </c:pt>
              </c:numCache>
            </c:numRef>
          </c:yVal>
          <c:smooth val="0"/>
        </c:ser>
        <c:axId val="59416291"/>
        <c:axId val="64984572"/>
      </c:scatterChart>
      <c:valAx>
        <c:axId val="5941629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84572"/>
        <c:crosses val="autoZero"/>
        <c:crossBetween val="midCat"/>
        <c:dispUnits/>
        <c:majorUnit val="1"/>
      </c:valAx>
      <c:valAx>
        <c:axId val="6498457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1629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66401281"/>
        <c:axId val="60740618"/>
      </c:scatterChart>
      <c:valAx>
        <c:axId val="6640128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crossBetween val="midCat"/>
        <c:dispUnits/>
        <c:majorUnit val="1"/>
      </c:valAx>
      <c:valAx>
        <c:axId val="6074061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0128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Nr10!$AC$69:$AC$108</c:f>
              <c:numCache/>
            </c:numRef>
          </c:xVal>
          <c:yVal>
            <c:numRef>
              <c:f>Fasit!$G$56:$G$95</c:f>
              <c:numCache>
                <c:ptCount val="40"/>
                <c:pt idx="0">
                  <c:v>2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</c:numCache>
            </c:numRef>
          </c:yVal>
          <c:smooth val="0"/>
        </c:ser>
        <c:axId val="47990237"/>
        <c:axId val="29258950"/>
      </c:scatterChart>
      <c:valAx>
        <c:axId val="4799023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crossBetween val="midCat"/>
        <c:dispUnits/>
        <c:majorUnit val="1"/>
      </c:valAx>
      <c:valAx>
        <c:axId val="2925895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Fasit internkalibrering klasse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Fasit!$A$14:$A$28</c:f>
              <c:strCache/>
            </c:strRef>
          </c:cat>
          <c:val>
            <c:numRef>
              <c:f>Fasit!$B$14:$B$28</c:f>
              <c:numCache/>
            </c:numRef>
          </c:val>
        </c:ser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3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Fasit internkalibrering fettgruppe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Fasit!$E$14:$E$28</c:f>
              <c:strCache/>
            </c:strRef>
          </c:cat>
          <c:val>
            <c:numRef>
              <c:f>Fasit!$F$14:$F$28</c:f>
              <c:numCache/>
            </c:numRef>
          </c:val>
        </c:ser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9794651"/>
        <c:axId val="21042996"/>
      </c:bar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auto val="1"/>
        <c:lblOffset val="100"/>
        <c:noMultiLvlLbl val="0"/>
      </c:catAx>
      <c:valAx>
        <c:axId val="21042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9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55169237"/>
        <c:axId val="26761086"/>
      </c:bar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auto val="1"/>
        <c:lblOffset val="100"/>
        <c:noMultiLvlLbl val="0"/>
      </c:catAx>
      <c:valAx>
        <c:axId val="26761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9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025"/>
          <c:w val="0.9222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Nr2!$B$37:$B$51</c:f>
              <c:strCache/>
            </c:strRef>
          </c:cat>
          <c:val>
            <c:numRef>
              <c:f>Nr2!$F$37:$F$51</c:f>
              <c:numCache/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Nr2!$B$37:$B$51</c:f>
              <c:strCache/>
            </c:strRef>
          </c:cat>
          <c:val>
            <c:numRef>
              <c:f>Nr2!$C$37:$C$51</c:f>
              <c:numCache/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auto val="1"/>
        <c:lblOffset val="100"/>
        <c:noMultiLvlLbl val="0"/>
      </c:catAx>
      <c:valAx>
        <c:axId val="2016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2688907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3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17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18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19050</xdr:rowOff>
    </xdr:from>
    <xdr:to>
      <xdr:col>21</xdr:col>
      <xdr:colOff>257175</xdr:colOff>
      <xdr:row>83</xdr:row>
      <xdr:rowOff>19050</xdr:rowOff>
    </xdr:to>
    <xdr:graphicFrame>
      <xdr:nvGraphicFramePr>
        <xdr:cNvPr id="5" name="Chart 19"/>
        <xdr:cNvGraphicFramePr/>
      </xdr:nvGraphicFramePr>
      <xdr:xfrm>
        <a:off x="7810500" y="12553950"/>
        <a:ext cx="42862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85</xdr:row>
      <xdr:rowOff>28575</xdr:rowOff>
    </xdr:from>
    <xdr:to>
      <xdr:col>21</xdr:col>
      <xdr:colOff>333375</xdr:colOff>
      <xdr:row>100</xdr:row>
      <xdr:rowOff>19050</xdr:rowOff>
    </xdr:to>
    <xdr:graphicFrame>
      <xdr:nvGraphicFramePr>
        <xdr:cNvPr id="6" name="Chart 20"/>
        <xdr:cNvGraphicFramePr/>
      </xdr:nvGraphicFramePr>
      <xdr:xfrm>
        <a:off x="7858125" y="15478125"/>
        <a:ext cx="431482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34627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19050</xdr:rowOff>
    </xdr:from>
    <xdr:to>
      <xdr:col>21</xdr:col>
      <xdr:colOff>714375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53950"/>
        <a:ext cx="47434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84</xdr:row>
      <xdr:rowOff>123825</xdr:rowOff>
    </xdr:from>
    <xdr:to>
      <xdr:col>21</xdr:col>
      <xdr:colOff>781050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11450"/>
        <a:ext cx="47625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0</xdr:rowOff>
    </xdr:from>
    <xdr:to>
      <xdr:col>7</xdr:col>
      <xdr:colOff>390525</xdr:colOff>
      <xdr:row>48</xdr:row>
      <xdr:rowOff>85725</xdr:rowOff>
    </xdr:to>
    <xdr:graphicFrame>
      <xdr:nvGraphicFramePr>
        <xdr:cNvPr id="1" name="Chart 69"/>
        <xdr:cNvGraphicFramePr/>
      </xdr:nvGraphicFramePr>
      <xdr:xfrm>
        <a:off x="104775" y="5734050"/>
        <a:ext cx="46101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30</xdr:row>
      <xdr:rowOff>142875</xdr:rowOff>
    </xdr:from>
    <xdr:to>
      <xdr:col>18</xdr:col>
      <xdr:colOff>276225</xdr:colOff>
      <xdr:row>48</xdr:row>
      <xdr:rowOff>76200</xdr:rowOff>
    </xdr:to>
    <xdr:graphicFrame>
      <xdr:nvGraphicFramePr>
        <xdr:cNvPr id="2" name="Chart 70"/>
        <xdr:cNvGraphicFramePr/>
      </xdr:nvGraphicFramePr>
      <xdr:xfrm>
        <a:off x="5000625" y="5715000"/>
        <a:ext cx="5324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88907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47625</xdr:rowOff>
    </xdr:from>
    <xdr:to>
      <xdr:col>21</xdr:col>
      <xdr:colOff>304800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34900"/>
        <a:ext cx="433387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85</xdr:row>
      <xdr:rowOff>0</xdr:rowOff>
    </xdr:from>
    <xdr:to>
      <xdr:col>21</xdr:col>
      <xdr:colOff>333375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01925"/>
        <a:ext cx="4314825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88907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47625</xdr:rowOff>
    </xdr:from>
    <xdr:to>
      <xdr:col>21</xdr:col>
      <xdr:colOff>314325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82525"/>
        <a:ext cx="434340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85</xdr:row>
      <xdr:rowOff>0</xdr:rowOff>
    </xdr:from>
    <xdr:to>
      <xdr:col>21</xdr:col>
      <xdr:colOff>304800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49550"/>
        <a:ext cx="42862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88907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66675</xdr:rowOff>
    </xdr:from>
    <xdr:to>
      <xdr:col>21</xdr:col>
      <xdr:colOff>304800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601575"/>
        <a:ext cx="43338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84</xdr:row>
      <xdr:rowOff>142875</xdr:rowOff>
    </xdr:from>
    <xdr:to>
      <xdr:col>21</xdr:col>
      <xdr:colOff>304800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30500"/>
        <a:ext cx="428625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7368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19050</xdr:rowOff>
    </xdr:from>
    <xdr:to>
      <xdr:col>21</xdr:col>
      <xdr:colOff>733425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53950"/>
        <a:ext cx="47625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85</xdr:row>
      <xdr:rowOff>0</xdr:rowOff>
    </xdr:from>
    <xdr:to>
      <xdr:col>21</xdr:col>
      <xdr:colOff>762000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49550"/>
        <a:ext cx="47434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2415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19050</xdr:rowOff>
    </xdr:from>
    <xdr:to>
      <xdr:col>21</xdr:col>
      <xdr:colOff>695325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53950"/>
        <a:ext cx="47244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84</xdr:row>
      <xdr:rowOff>114300</xdr:rowOff>
    </xdr:from>
    <xdr:to>
      <xdr:col>21</xdr:col>
      <xdr:colOff>666750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01925"/>
        <a:ext cx="4648200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34627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19050</xdr:rowOff>
    </xdr:from>
    <xdr:to>
      <xdr:col>21</xdr:col>
      <xdr:colOff>790575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53950"/>
        <a:ext cx="48196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85</xdr:row>
      <xdr:rowOff>28575</xdr:rowOff>
    </xdr:from>
    <xdr:to>
      <xdr:col>21</xdr:col>
      <xdr:colOff>742950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78125"/>
        <a:ext cx="472440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36532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47625</xdr:rowOff>
    </xdr:from>
    <xdr:to>
      <xdr:col>21</xdr:col>
      <xdr:colOff>790575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82525"/>
        <a:ext cx="48196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84</xdr:row>
      <xdr:rowOff>123825</xdr:rowOff>
    </xdr:from>
    <xdr:to>
      <xdr:col>21</xdr:col>
      <xdr:colOff>781050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411450"/>
        <a:ext cx="47625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45</xdr:row>
      <xdr:rowOff>38100</xdr:rowOff>
    </xdr:from>
    <xdr:to>
      <xdr:col>45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44152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4143375" y="8372475"/>
        <a:ext cx="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4102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419725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47625</xdr:colOff>
      <xdr:row>67</xdr:row>
      <xdr:rowOff>28575</xdr:rowOff>
    </xdr:from>
    <xdr:to>
      <xdr:col>21</xdr:col>
      <xdr:colOff>838200</xdr:colOff>
      <xdr:row>83</xdr:row>
      <xdr:rowOff>19050</xdr:rowOff>
    </xdr:to>
    <xdr:graphicFrame>
      <xdr:nvGraphicFramePr>
        <xdr:cNvPr id="5" name="Chart 5"/>
        <xdr:cNvGraphicFramePr/>
      </xdr:nvGraphicFramePr>
      <xdr:xfrm>
        <a:off x="7810500" y="12563475"/>
        <a:ext cx="48672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84</xdr:row>
      <xdr:rowOff>95250</xdr:rowOff>
    </xdr:from>
    <xdr:to>
      <xdr:col>21</xdr:col>
      <xdr:colOff>838200</xdr:colOff>
      <xdr:row>100</xdr:row>
      <xdr:rowOff>19050</xdr:rowOff>
    </xdr:to>
    <xdr:graphicFrame>
      <xdr:nvGraphicFramePr>
        <xdr:cNvPr id="6" name="Chart 6"/>
        <xdr:cNvGraphicFramePr/>
      </xdr:nvGraphicFramePr>
      <xdr:xfrm>
        <a:off x="7858125" y="15382875"/>
        <a:ext cx="48196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8"/>
  <sheetViews>
    <sheetView workbookViewId="0" topLeftCell="A1">
      <pane xSplit="5" ySplit="8" topLeftCell="M17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U200"/>
    </sheetView>
  </sheetViews>
  <sheetFormatPr defaultColWidth="11.421875" defaultRowHeight="12.75"/>
  <cols>
    <col min="1" max="1" width="4.421875" style="0" customWidth="1"/>
    <col min="2" max="2" width="6.57421875" style="0" customWidth="1"/>
    <col min="3" max="3" width="8.57421875" style="0" customWidth="1"/>
    <col min="4" max="4" width="6.57421875" style="0" customWidth="1"/>
    <col min="5" max="5" width="3.28125" style="3" customWidth="1"/>
    <col min="6" max="6" width="10.421875" style="0" customWidth="1"/>
    <col min="8" max="8" width="10.421875" style="0" customWidth="1"/>
    <col min="9" max="9" width="9.140625" style="0" customWidth="1"/>
    <col min="10" max="10" width="9.28125" style="0" customWidth="1"/>
    <col min="12" max="12" width="9.00390625" style="0" customWidth="1"/>
    <col min="13" max="13" width="9.57421875" style="0" customWidth="1"/>
    <col min="14" max="14" width="10.00390625" style="0" customWidth="1"/>
    <col min="15" max="15" width="9.28125" style="0" customWidth="1"/>
    <col min="16" max="16" width="8.28125" style="0" customWidth="1"/>
    <col min="17" max="17" width="8.421875" style="0" customWidth="1"/>
    <col min="18" max="18" width="7.57421875" style="0" customWidth="1"/>
    <col min="19" max="19" width="10.28125" style="0" customWidth="1"/>
    <col min="20" max="20" width="9.140625" style="3" customWidth="1"/>
    <col min="21" max="21" width="9.00390625" style="0" customWidth="1"/>
    <col min="22" max="22" width="7.7109375" style="0" customWidth="1"/>
    <col min="23" max="23" width="6.57421875" style="0" customWidth="1"/>
    <col min="24" max="24" width="8.421875" style="0" customWidth="1"/>
    <col min="25" max="26" width="6.7109375" style="0" customWidth="1"/>
    <col min="27" max="27" width="7.28125" style="0" customWidth="1"/>
    <col min="28" max="28" width="6.28125" style="0" customWidth="1"/>
    <col min="29" max="30" width="6.57421875" style="0" customWidth="1"/>
    <col min="31" max="31" width="7.7109375" style="0" customWidth="1"/>
    <col min="32" max="32" width="7.140625" style="0" customWidth="1"/>
    <col min="33" max="33" width="7.57421875" style="0" customWidth="1"/>
    <col min="34" max="34" width="7.8515625" style="0" customWidth="1"/>
    <col min="35" max="35" width="6.00390625" style="0" customWidth="1"/>
    <col min="36" max="36" width="4.57421875" style="0" customWidth="1"/>
  </cols>
  <sheetData>
    <row r="1" spans="1:32" ht="12.75">
      <c r="A1" s="3"/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>
      <c r="A2" s="3"/>
      <c r="B2" s="3"/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25">
      <c r="A3" s="57" t="s">
        <v>260</v>
      </c>
      <c r="B3" s="1"/>
      <c r="C3" s="1"/>
      <c r="D3" s="3"/>
      <c r="F3" s="3" t="s">
        <v>98</v>
      </c>
      <c r="G3" s="50" t="s">
        <v>265</v>
      </c>
      <c r="H3" s="83"/>
      <c r="I3" s="3"/>
      <c r="J3" s="74" t="s">
        <v>266</v>
      </c>
      <c r="K3" s="51">
        <v>39112</v>
      </c>
      <c r="L3" s="3"/>
      <c r="M3" s="3"/>
      <c r="N3" s="3"/>
      <c r="O3" s="79"/>
      <c r="P3" s="3"/>
      <c r="Q3" s="3"/>
      <c r="R3" s="3"/>
      <c r="S3" s="5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3"/>
      <c r="B4" s="3"/>
      <c r="C4" s="3"/>
      <c r="D4" s="3"/>
      <c r="F4" s="3"/>
      <c r="G4" s="3"/>
      <c r="H4" s="3" t="s">
        <v>203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2.75">
      <c r="A5" s="3"/>
      <c r="B5" s="3"/>
      <c r="C5" s="3"/>
      <c r="D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27" ht="12.75">
      <c r="A6" s="3"/>
      <c r="B6" s="3"/>
      <c r="C6" s="3"/>
      <c r="D6" s="3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/>
      <c r="V6" s="3"/>
      <c r="W6" s="7"/>
      <c r="X6" s="7"/>
      <c r="Y6" s="7"/>
      <c r="Z6" s="7"/>
      <c r="AA6" s="7"/>
    </row>
    <row r="7" spans="1:27" ht="12.75">
      <c r="A7" s="3"/>
      <c r="B7" s="3"/>
      <c r="C7" s="3"/>
      <c r="D7" s="3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/>
      <c r="Q7" s="11"/>
      <c r="R7" s="11"/>
      <c r="S7" s="11"/>
      <c r="T7" s="11"/>
      <c r="U7" s="1"/>
      <c r="V7" s="1"/>
      <c r="W7" s="27"/>
      <c r="X7" s="27"/>
      <c r="Y7" s="27"/>
      <c r="Z7" s="7"/>
      <c r="AA7" s="7"/>
    </row>
    <row r="8" spans="1:27" ht="12.75">
      <c r="A8" s="3"/>
      <c r="B8" s="1" t="s">
        <v>100</v>
      </c>
      <c r="C8" s="1" t="s">
        <v>100</v>
      </c>
      <c r="D8" s="1" t="s">
        <v>100</v>
      </c>
      <c r="E8" s="1"/>
      <c r="F8" s="11" t="s">
        <v>228</v>
      </c>
      <c r="G8" s="11" t="s">
        <v>228</v>
      </c>
      <c r="H8" s="11" t="s">
        <v>228</v>
      </c>
      <c r="I8" s="11" t="s">
        <v>228</v>
      </c>
      <c r="J8" s="11" t="s">
        <v>228</v>
      </c>
      <c r="K8" s="11" t="s">
        <v>228</v>
      </c>
      <c r="L8" s="11" t="s">
        <v>228</v>
      </c>
      <c r="M8" s="11" t="s">
        <v>228</v>
      </c>
      <c r="N8" s="11" t="s">
        <v>228</v>
      </c>
      <c r="O8" s="11" t="s">
        <v>228</v>
      </c>
      <c r="P8" s="11"/>
      <c r="Q8" s="11"/>
      <c r="R8" s="11"/>
      <c r="S8" s="11"/>
      <c r="T8" s="11"/>
      <c r="U8" s="1"/>
      <c r="V8" s="1"/>
      <c r="W8" s="27"/>
      <c r="X8" s="27"/>
      <c r="Y8" s="27"/>
      <c r="Z8" s="7"/>
      <c r="AA8" s="7"/>
    </row>
    <row r="9" spans="1:27" ht="12.75">
      <c r="A9" s="3"/>
      <c r="B9" s="1" t="s">
        <v>101</v>
      </c>
      <c r="C9" s="1" t="s">
        <v>21</v>
      </c>
      <c r="D9" s="1" t="s">
        <v>27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W9" s="7"/>
      <c r="X9" s="7"/>
      <c r="Y9" s="7"/>
      <c r="Z9" s="7"/>
      <c r="AA9" s="7"/>
    </row>
    <row r="10" spans="1:27" ht="12.75">
      <c r="A10" s="3">
        <v>1</v>
      </c>
      <c r="B10" s="25" t="s">
        <v>87</v>
      </c>
      <c r="C10" s="81" t="s">
        <v>57</v>
      </c>
      <c r="D10" s="82" t="s">
        <v>58</v>
      </c>
      <c r="F10" s="7" t="s">
        <v>223</v>
      </c>
      <c r="G10" s="7" t="s">
        <v>209</v>
      </c>
      <c r="H10" s="7" t="s">
        <v>223</v>
      </c>
      <c r="I10" s="7" t="s">
        <v>223</v>
      </c>
      <c r="J10" s="7" t="s">
        <v>207</v>
      </c>
      <c r="K10" s="7" t="s">
        <v>218</v>
      </c>
      <c r="L10" s="7" t="s">
        <v>236</v>
      </c>
      <c r="M10" s="7" t="s">
        <v>207</v>
      </c>
      <c r="N10" s="7" t="s">
        <v>207</v>
      </c>
      <c r="O10" s="7" t="s">
        <v>207</v>
      </c>
      <c r="P10" s="7" t="s">
        <v>209</v>
      </c>
      <c r="Q10" s="7" t="s">
        <v>236</v>
      </c>
      <c r="R10" s="7" t="s">
        <v>218</v>
      </c>
      <c r="S10" s="7" t="s">
        <v>207</v>
      </c>
      <c r="T10" s="7" t="s">
        <v>218</v>
      </c>
      <c r="U10" s="3"/>
      <c r="V10" s="3"/>
      <c r="W10" s="7"/>
      <c r="X10" s="7"/>
      <c r="Y10" s="7"/>
      <c r="Z10" s="7"/>
      <c r="AA10" s="7"/>
    </row>
    <row r="11" spans="1:27" ht="12.75">
      <c r="A11" s="3">
        <f>+A10+1</f>
        <v>2</v>
      </c>
      <c r="B11" s="25" t="s">
        <v>87</v>
      </c>
      <c r="C11" s="81" t="s">
        <v>14</v>
      </c>
      <c r="D11" s="82" t="s">
        <v>17</v>
      </c>
      <c r="E11" s="1"/>
      <c r="F11" s="7" t="s">
        <v>188</v>
      </c>
      <c r="G11" s="7" t="s">
        <v>188</v>
      </c>
      <c r="H11" s="7" t="s">
        <v>239</v>
      </c>
      <c r="I11" s="7" t="s">
        <v>194</v>
      </c>
      <c r="J11" s="7" t="s">
        <v>217</v>
      </c>
      <c r="K11" s="7" t="s">
        <v>252</v>
      </c>
      <c r="L11" s="7" t="s">
        <v>215</v>
      </c>
      <c r="M11" s="7" t="s">
        <v>215</v>
      </c>
      <c r="N11" s="7" t="s">
        <v>215</v>
      </c>
      <c r="O11" s="7" t="s">
        <v>215</v>
      </c>
      <c r="P11" s="7" t="s">
        <v>194</v>
      </c>
      <c r="Q11" s="7" t="s">
        <v>217</v>
      </c>
      <c r="R11" s="7" t="s">
        <v>194</v>
      </c>
      <c r="S11" s="7" t="s">
        <v>250</v>
      </c>
      <c r="T11" s="7" t="s">
        <v>188</v>
      </c>
      <c r="U11" s="3"/>
      <c r="V11" s="3"/>
      <c r="W11" s="7"/>
      <c r="X11" s="7"/>
      <c r="Y11" s="7"/>
      <c r="Z11" s="7"/>
      <c r="AA11" s="7"/>
    </row>
    <row r="12" spans="1:27" ht="12.75">
      <c r="A12" s="3">
        <f aca="true" t="shared" si="0" ref="A12:A39">+A11+1</f>
        <v>3</v>
      </c>
      <c r="B12" s="25" t="s">
        <v>110</v>
      </c>
      <c r="C12" s="81" t="s">
        <v>4</v>
      </c>
      <c r="D12" s="82" t="s">
        <v>58</v>
      </c>
      <c r="E12" s="1"/>
      <c r="F12" s="7" t="s">
        <v>230</v>
      </c>
      <c r="G12" s="7" t="s">
        <v>216</v>
      </c>
      <c r="H12" s="7" t="s">
        <v>216</v>
      </c>
      <c r="I12" s="7" t="s">
        <v>230</v>
      </c>
      <c r="J12" s="7" t="s">
        <v>208</v>
      </c>
      <c r="K12" s="7" t="s">
        <v>196</v>
      </c>
      <c r="L12" s="7" t="s">
        <v>237</v>
      </c>
      <c r="M12" s="7" t="s">
        <v>181</v>
      </c>
      <c r="N12" s="7" t="s">
        <v>230</v>
      </c>
      <c r="O12" s="7" t="s">
        <v>254</v>
      </c>
      <c r="P12" s="7" t="s">
        <v>241</v>
      </c>
      <c r="Q12" s="7" t="s">
        <v>245</v>
      </c>
      <c r="R12" s="7" t="s">
        <v>218</v>
      </c>
      <c r="S12" s="7" t="s">
        <v>233</v>
      </c>
      <c r="T12" s="7" t="s">
        <v>254</v>
      </c>
      <c r="U12" s="3"/>
      <c r="V12" s="3"/>
      <c r="W12" s="7"/>
      <c r="X12" s="7"/>
      <c r="Y12" s="7"/>
      <c r="Z12" s="7"/>
      <c r="AA12" s="7"/>
    </row>
    <row r="13" spans="1:27" ht="12.75">
      <c r="A13" s="3">
        <f t="shared" si="0"/>
        <v>4</v>
      </c>
      <c r="B13" s="25" t="s">
        <v>110</v>
      </c>
      <c r="C13" s="81" t="s">
        <v>53</v>
      </c>
      <c r="D13" s="82" t="s">
        <v>16</v>
      </c>
      <c r="E13" s="1"/>
      <c r="F13" s="7" t="s">
        <v>227</v>
      </c>
      <c r="G13" s="7" t="s">
        <v>211</v>
      </c>
      <c r="H13" s="7" t="s">
        <v>195</v>
      </c>
      <c r="I13" s="7" t="s">
        <v>253</v>
      </c>
      <c r="J13" s="7" t="s">
        <v>214</v>
      </c>
      <c r="K13" s="7" t="s">
        <v>211</v>
      </c>
      <c r="L13" s="7" t="s">
        <v>222</v>
      </c>
      <c r="M13" s="7" t="s">
        <v>212</v>
      </c>
      <c r="N13" s="7" t="s">
        <v>212</v>
      </c>
      <c r="O13" s="7" t="s">
        <v>212</v>
      </c>
      <c r="P13" s="7" t="s">
        <v>222</v>
      </c>
      <c r="Q13" s="7" t="s">
        <v>246</v>
      </c>
      <c r="R13" s="7" t="s">
        <v>212</v>
      </c>
      <c r="S13" s="7" t="s">
        <v>211</v>
      </c>
      <c r="T13" s="7" t="s">
        <v>256</v>
      </c>
      <c r="U13" s="3"/>
      <c r="V13" s="3"/>
      <c r="W13" s="7"/>
      <c r="X13" s="7"/>
      <c r="Y13" s="7"/>
      <c r="Z13" s="7"/>
      <c r="AA13" s="7"/>
    </row>
    <row r="14" spans="1:27" ht="12.75">
      <c r="A14" s="3">
        <f t="shared" si="0"/>
        <v>5</v>
      </c>
      <c r="B14" s="25" t="s">
        <v>49</v>
      </c>
      <c r="C14" s="81" t="s">
        <v>13</v>
      </c>
      <c r="D14" s="82" t="s">
        <v>15</v>
      </c>
      <c r="E14" s="1"/>
      <c r="F14" s="7" t="s">
        <v>184</v>
      </c>
      <c r="G14" s="7" t="s">
        <v>171</v>
      </c>
      <c r="H14" s="7" t="s">
        <v>169</v>
      </c>
      <c r="I14" s="7" t="s">
        <v>169</v>
      </c>
      <c r="J14" s="7" t="s">
        <v>169</v>
      </c>
      <c r="K14" s="7" t="s">
        <v>192</v>
      </c>
      <c r="L14" s="7" t="s">
        <v>169</v>
      </c>
      <c r="M14" s="7" t="s">
        <v>184</v>
      </c>
      <c r="N14" s="7" t="s">
        <v>155</v>
      </c>
      <c r="O14" s="7" t="s">
        <v>155</v>
      </c>
      <c r="P14" s="7" t="s">
        <v>242</v>
      </c>
      <c r="Q14" s="7" t="s">
        <v>177</v>
      </c>
      <c r="R14" s="7" t="s">
        <v>198</v>
      </c>
      <c r="S14" s="7" t="s">
        <v>184</v>
      </c>
      <c r="T14" s="7" t="s">
        <v>192</v>
      </c>
      <c r="U14" s="3"/>
      <c r="V14" s="3"/>
      <c r="W14" s="7"/>
      <c r="X14" s="7"/>
      <c r="Y14" s="7"/>
      <c r="Z14" s="7"/>
      <c r="AA14" s="7"/>
    </row>
    <row r="15" spans="1:27" ht="12.75">
      <c r="A15" s="3">
        <f t="shared" si="0"/>
        <v>6</v>
      </c>
      <c r="B15" s="25" t="s">
        <v>49</v>
      </c>
      <c r="C15" s="81" t="s">
        <v>13</v>
      </c>
      <c r="D15" s="82" t="s">
        <v>12</v>
      </c>
      <c r="E15" s="1"/>
      <c r="F15" s="7" t="s">
        <v>171</v>
      </c>
      <c r="G15" s="7" t="s">
        <v>172</v>
      </c>
      <c r="H15" s="7" t="s">
        <v>170</v>
      </c>
      <c r="I15" s="7" t="s">
        <v>155</v>
      </c>
      <c r="J15" s="7" t="s">
        <v>171</v>
      </c>
      <c r="K15" s="7" t="s">
        <v>155</v>
      </c>
      <c r="L15" s="7" t="s">
        <v>170</v>
      </c>
      <c r="M15" s="7" t="s">
        <v>169</v>
      </c>
      <c r="N15" s="7" t="s">
        <v>170</v>
      </c>
      <c r="O15" s="7" t="s">
        <v>172</v>
      </c>
      <c r="P15" s="7" t="s">
        <v>198</v>
      </c>
      <c r="Q15" s="7" t="s">
        <v>177</v>
      </c>
      <c r="R15" s="7" t="s">
        <v>173</v>
      </c>
      <c r="S15" s="7" t="s">
        <v>170</v>
      </c>
      <c r="T15" s="7" t="s">
        <v>170</v>
      </c>
      <c r="U15" s="3"/>
      <c r="V15" s="3"/>
      <c r="W15" s="7"/>
      <c r="X15" s="7"/>
      <c r="Y15" s="7"/>
      <c r="Z15" s="7"/>
      <c r="AA15" s="7"/>
    </row>
    <row r="16" spans="1:27" ht="14.25" customHeight="1">
      <c r="A16" s="3">
        <f t="shared" si="0"/>
        <v>7</v>
      </c>
      <c r="B16" s="25" t="s">
        <v>49</v>
      </c>
      <c r="C16" s="81" t="s">
        <v>13</v>
      </c>
      <c r="D16" s="82" t="s">
        <v>15</v>
      </c>
      <c r="E16" s="1"/>
      <c r="F16" s="7" t="s">
        <v>169</v>
      </c>
      <c r="G16" s="7" t="s">
        <v>170</v>
      </c>
      <c r="H16" s="7" t="s">
        <v>192</v>
      </c>
      <c r="I16" s="7" t="s">
        <v>169</v>
      </c>
      <c r="J16" s="7" t="s">
        <v>169</v>
      </c>
      <c r="K16" s="7" t="s">
        <v>198</v>
      </c>
      <c r="L16" s="7" t="s">
        <v>173</v>
      </c>
      <c r="M16" s="7" t="s">
        <v>169</v>
      </c>
      <c r="N16" s="7" t="s">
        <v>171</v>
      </c>
      <c r="O16" s="7" t="s">
        <v>155</v>
      </c>
      <c r="P16" s="7" t="s">
        <v>169</v>
      </c>
      <c r="Q16" s="7" t="s">
        <v>155</v>
      </c>
      <c r="R16" s="7" t="s">
        <v>173</v>
      </c>
      <c r="S16" s="7" t="s">
        <v>192</v>
      </c>
      <c r="T16" s="7" t="s">
        <v>169</v>
      </c>
      <c r="U16" s="3"/>
      <c r="V16" s="3"/>
      <c r="W16" s="7"/>
      <c r="X16" s="7"/>
      <c r="Y16" s="7"/>
      <c r="Z16" s="7"/>
      <c r="AA16" s="7"/>
    </row>
    <row r="17" spans="1:27" ht="12.75">
      <c r="A17" s="3">
        <f t="shared" si="0"/>
        <v>8</v>
      </c>
      <c r="B17" s="25" t="s">
        <v>49</v>
      </c>
      <c r="C17" s="81" t="s">
        <v>10</v>
      </c>
      <c r="D17" s="82" t="s">
        <v>9</v>
      </c>
      <c r="E17" s="1"/>
      <c r="F17" s="7" t="s">
        <v>165</v>
      </c>
      <c r="G17" s="7" t="s">
        <v>166</v>
      </c>
      <c r="H17" s="7" t="s">
        <v>166</v>
      </c>
      <c r="I17" s="7" t="s">
        <v>173</v>
      </c>
      <c r="J17" s="7" t="s">
        <v>170</v>
      </c>
      <c r="K17" s="7" t="s">
        <v>192</v>
      </c>
      <c r="L17" s="7" t="s">
        <v>165</v>
      </c>
      <c r="M17" s="7" t="s">
        <v>173</v>
      </c>
      <c r="N17" s="7" t="s">
        <v>165</v>
      </c>
      <c r="O17" s="7" t="s">
        <v>149</v>
      </c>
      <c r="P17" s="7" t="s">
        <v>149</v>
      </c>
      <c r="Q17" s="7" t="s">
        <v>155</v>
      </c>
      <c r="R17" s="7" t="s">
        <v>173</v>
      </c>
      <c r="S17" s="7" t="s">
        <v>173</v>
      </c>
      <c r="T17" s="7" t="s">
        <v>170</v>
      </c>
      <c r="U17" s="3"/>
      <c r="V17" s="3"/>
      <c r="W17" s="7"/>
      <c r="X17" s="7"/>
      <c r="Y17" s="7"/>
      <c r="Z17" s="7"/>
      <c r="AA17" s="7"/>
    </row>
    <row r="18" spans="1:27" ht="12.75">
      <c r="A18" s="3">
        <f t="shared" si="0"/>
        <v>9</v>
      </c>
      <c r="B18" s="25" t="s">
        <v>49</v>
      </c>
      <c r="C18" s="81" t="s">
        <v>10</v>
      </c>
      <c r="D18" s="82" t="s">
        <v>59</v>
      </c>
      <c r="E18" s="1"/>
      <c r="F18" s="7" t="s">
        <v>176</v>
      </c>
      <c r="G18" s="7" t="s">
        <v>166</v>
      </c>
      <c r="H18" s="7" t="s">
        <v>166</v>
      </c>
      <c r="I18" s="7" t="s">
        <v>176</v>
      </c>
      <c r="J18" s="7" t="s">
        <v>176</v>
      </c>
      <c r="K18" s="7" t="s">
        <v>189</v>
      </c>
      <c r="L18" s="7" t="s">
        <v>166</v>
      </c>
      <c r="M18" s="7" t="s">
        <v>191</v>
      </c>
      <c r="N18" s="7" t="s">
        <v>187</v>
      </c>
      <c r="O18" s="7" t="s">
        <v>176</v>
      </c>
      <c r="P18" s="7" t="s">
        <v>176</v>
      </c>
      <c r="Q18" s="7" t="s">
        <v>176</v>
      </c>
      <c r="R18" s="7" t="s">
        <v>176</v>
      </c>
      <c r="S18" s="7" t="s">
        <v>166</v>
      </c>
      <c r="T18" s="7" t="s">
        <v>176</v>
      </c>
      <c r="U18" s="3"/>
      <c r="V18" s="3"/>
      <c r="W18" s="7"/>
      <c r="X18" s="7"/>
      <c r="Y18" s="7"/>
      <c r="Z18" s="7"/>
      <c r="AA18" s="7"/>
    </row>
    <row r="19" spans="1:27" ht="12.75">
      <c r="A19" s="3">
        <f t="shared" si="0"/>
        <v>10</v>
      </c>
      <c r="B19" s="25" t="s">
        <v>49</v>
      </c>
      <c r="C19" s="81" t="s">
        <v>13</v>
      </c>
      <c r="D19" s="82" t="s">
        <v>6</v>
      </c>
      <c r="E19" s="1"/>
      <c r="F19" s="7" t="s">
        <v>187</v>
      </c>
      <c r="G19" s="7" t="s">
        <v>193</v>
      </c>
      <c r="H19" s="7" t="s">
        <v>193</v>
      </c>
      <c r="I19" s="7" t="s">
        <v>187</v>
      </c>
      <c r="J19" s="7" t="s">
        <v>179</v>
      </c>
      <c r="K19" s="7" t="s">
        <v>187</v>
      </c>
      <c r="L19" s="7" t="s">
        <v>187</v>
      </c>
      <c r="M19" s="7" t="s">
        <v>186</v>
      </c>
      <c r="N19" s="7" t="s">
        <v>193</v>
      </c>
      <c r="O19" s="7" t="s">
        <v>186</v>
      </c>
      <c r="P19" s="7" t="s">
        <v>166</v>
      </c>
      <c r="Q19" s="7" t="s">
        <v>187</v>
      </c>
      <c r="R19" s="7" t="s">
        <v>186</v>
      </c>
      <c r="S19" s="7" t="s">
        <v>187</v>
      </c>
      <c r="T19" s="7" t="s">
        <v>166</v>
      </c>
      <c r="U19" s="3"/>
      <c r="V19" s="3"/>
      <c r="W19" s="7"/>
      <c r="X19" s="7"/>
      <c r="Y19" s="7"/>
      <c r="Z19" s="7"/>
      <c r="AA19" s="7"/>
    </row>
    <row r="20" spans="1:27" ht="12.75">
      <c r="A20" s="3">
        <f t="shared" si="0"/>
        <v>11</v>
      </c>
      <c r="B20" s="25" t="s">
        <v>49</v>
      </c>
      <c r="C20" s="81" t="s">
        <v>53</v>
      </c>
      <c r="D20" s="82" t="s">
        <v>9</v>
      </c>
      <c r="E20" s="1"/>
      <c r="F20" s="7" t="s">
        <v>176</v>
      </c>
      <c r="G20" s="7" t="s">
        <v>109</v>
      </c>
      <c r="H20" s="7" t="s">
        <v>109</v>
      </c>
      <c r="I20" s="7" t="s">
        <v>109</v>
      </c>
      <c r="J20" s="7" t="s">
        <v>149</v>
      </c>
      <c r="K20" s="7" t="s">
        <v>149</v>
      </c>
      <c r="L20" s="7" t="s">
        <v>149</v>
      </c>
      <c r="M20" s="7" t="s">
        <v>176</v>
      </c>
      <c r="N20" s="7" t="s">
        <v>176</v>
      </c>
      <c r="O20" s="7" t="s">
        <v>176</v>
      </c>
      <c r="P20" s="7" t="s">
        <v>176</v>
      </c>
      <c r="Q20" s="7" t="s">
        <v>189</v>
      </c>
      <c r="R20" s="7" t="s">
        <v>109</v>
      </c>
      <c r="S20" s="85" t="s">
        <v>176</v>
      </c>
      <c r="T20" s="7" t="s">
        <v>109</v>
      </c>
      <c r="U20" s="3"/>
      <c r="V20" s="3"/>
      <c r="W20" s="7"/>
      <c r="X20" s="7"/>
      <c r="Y20" s="7"/>
      <c r="Z20" s="7"/>
      <c r="AA20" s="7"/>
    </row>
    <row r="21" spans="1:27" ht="12.75">
      <c r="A21" s="3">
        <f t="shared" si="0"/>
        <v>12</v>
      </c>
      <c r="B21" s="25" t="s">
        <v>49</v>
      </c>
      <c r="C21" s="81" t="s">
        <v>7</v>
      </c>
      <c r="D21" s="82" t="s">
        <v>3</v>
      </c>
      <c r="E21" s="1"/>
      <c r="F21" s="7" t="s">
        <v>180</v>
      </c>
      <c r="G21" s="7" t="s">
        <v>182</v>
      </c>
      <c r="H21" s="7" t="s">
        <v>197</v>
      </c>
      <c r="I21" s="7" t="s">
        <v>197</v>
      </c>
      <c r="J21" s="7" t="s">
        <v>182</v>
      </c>
      <c r="K21" s="7" t="s">
        <v>180</v>
      </c>
      <c r="L21" s="7" t="s">
        <v>180</v>
      </c>
      <c r="M21" s="7" t="s">
        <v>182</v>
      </c>
      <c r="N21" s="7" t="s">
        <v>182</v>
      </c>
      <c r="O21" s="7" t="s">
        <v>182</v>
      </c>
      <c r="P21" s="7" t="s">
        <v>180</v>
      </c>
      <c r="Q21" s="7" t="s">
        <v>176</v>
      </c>
      <c r="R21" s="7" t="s">
        <v>180</v>
      </c>
      <c r="S21" s="7" t="s">
        <v>180</v>
      </c>
      <c r="T21" s="7" t="s">
        <v>180</v>
      </c>
      <c r="U21" s="3"/>
      <c r="V21" s="3"/>
      <c r="W21" s="7"/>
      <c r="X21" s="7"/>
      <c r="Y21" s="7"/>
      <c r="Z21" s="7"/>
      <c r="AA21" s="7"/>
    </row>
    <row r="22" spans="1:27" ht="12.75">
      <c r="A22" s="3">
        <f t="shared" si="0"/>
        <v>13</v>
      </c>
      <c r="B22" s="25" t="s">
        <v>49</v>
      </c>
      <c r="C22" s="81" t="s">
        <v>53</v>
      </c>
      <c r="D22" s="82" t="s">
        <v>3</v>
      </c>
      <c r="E22" s="1"/>
      <c r="F22" s="7" t="s">
        <v>179</v>
      </c>
      <c r="G22" s="7" t="s">
        <v>179</v>
      </c>
      <c r="H22" s="7" t="s">
        <v>178</v>
      </c>
      <c r="I22" s="7" t="s">
        <v>180</v>
      </c>
      <c r="J22" s="7" t="s">
        <v>178</v>
      </c>
      <c r="K22" s="7" t="s">
        <v>178</v>
      </c>
      <c r="L22" s="7" t="s">
        <v>187</v>
      </c>
      <c r="M22" s="7" t="s">
        <v>178</v>
      </c>
      <c r="N22" s="7" t="s">
        <v>178</v>
      </c>
      <c r="O22" s="7" t="s">
        <v>179</v>
      </c>
      <c r="P22" s="7" t="s">
        <v>186</v>
      </c>
      <c r="Q22" s="7" t="s">
        <v>193</v>
      </c>
      <c r="R22" s="7" t="s">
        <v>191</v>
      </c>
      <c r="S22" s="7" t="s">
        <v>178</v>
      </c>
      <c r="T22" s="7" t="s">
        <v>191</v>
      </c>
      <c r="U22" s="3"/>
      <c r="V22" s="3"/>
      <c r="W22" s="7"/>
      <c r="X22" s="7"/>
      <c r="Y22" s="7"/>
      <c r="Z22" s="7"/>
      <c r="AA22" s="7"/>
    </row>
    <row r="23" spans="1:27" ht="12.75">
      <c r="A23" s="3">
        <f t="shared" si="0"/>
        <v>14</v>
      </c>
      <c r="B23" s="25" t="s">
        <v>49</v>
      </c>
      <c r="C23" s="81" t="s">
        <v>10</v>
      </c>
      <c r="D23" s="82" t="s">
        <v>12</v>
      </c>
      <c r="E23" s="1"/>
      <c r="F23" s="7" t="s">
        <v>170</v>
      </c>
      <c r="G23" s="7" t="s">
        <v>171</v>
      </c>
      <c r="H23" s="7" t="s">
        <v>149</v>
      </c>
      <c r="I23" s="7" t="s">
        <v>149</v>
      </c>
      <c r="J23" s="7" t="s">
        <v>170</v>
      </c>
      <c r="K23" s="7" t="s">
        <v>155</v>
      </c>
      <c r="L23" s="7" t="s">
        <v>170</v>
      </c>
      <c r="M23" s="7" t="s">
        <v>165</v>
      </c>
      <c r="N23" s="7" t="s">
        <v>172</v>
      </c>
      <c r="O23" s="7" t="s">
        <v>171</v>
      </c>
      <c r="P23" s="7" t="s">
        <v>165</v>
      </c>
      <c r="Q23" s="7" t="s">
        <v>172</v>
      </c>
      <c r="R23" s="7" t="s">
        <v>165</v>
      </c>
      <c r="S23" s="7" t="s">
        <v>170</v>
      </c>
      <c r="T23" s="7" t="s">
        <v>170</v>
      </c>
      <c r="U23" s="3"/>
      <c r="V23" s="3"/>
      <c r="W23" s="7"/>
      <c r="X23" s="7"/>
      <c r="Y23" s="7"/>
      <c r="Z23" s="7"/>
      <c r="AA23" s="7"/>
    </row>
    <row r="24" spans="1:27" ht="12.75">
      <c r="A24" s="3">
        <f t="shared" si="0"/>
        <v>15</v>
      </c>
      <c r="B24" s="25" t="s">
        <v>49</v>
      </c>
      <c r="C24" s="81" t="s">
        <v>53</v>
      </c>
      <c r="D24" s="82" t="s">
        <v>9</v>
      </c>
      <c r="E24" s="1"/>
      <c r="F24" s="7" t="s">
        <v>149</v>
      </c>
      <c r="G24" s="7" t="s">
        <v>109</v>
      </c>
      <c r="H24" s="7" t="s">
        <v>190</v>
      </c>
      <c r="I24" s="7" t="s">
        <v>190</v>
      </c>
      <c r="J24" s="7" t="s">
        <v>149</v>
      </c>
      <c r="K24" s="7" t="s">
        <v>170</v>
      </c>
      <c r="L24" s="7" t="s">
        <v>149</v>
      </c>
      <c r="M24" s="7" t="s">
        <v>176</v>
      </c>
      <c r="N24" s="7" t="s">
        <v>176</v>
      </c>
      <c r="O24" s="7" t="s">
        <v>176</v>
      </c>
      <c r="P24" s="7" t="s">
        <v>176</v>
      </c>
      <c r="Q24" s="7" t="s">
        <v>176</v>
      </c>
      <c r="R24" s="7" t="s">
        <v>149</v>
      </c>
      <c r="S24" s="7" t="s">
        <v>149</v>
      </c>
      <c r="T24" s="7" t="s">
        <v>176</v>
      </c>
      <c r="U24" s="3"/>
      <c r="V24" s="3"/>
      <c r="W24" s="7"/>
      <c r="X24" s="7"/>
      <c r="Y24" s="7"/>
      <c r="Z24" s="7"/>
      <c r="AA24" s="7"/>
    </row>
    <row r="25" spans="1:27" ht="12.75">
      <c r="A25" s="3">
        <f t="shared" si="0"/>
        <v>16</v>
      </c>
      <c r="B25" s="25" t="s">
        <v>49</v>
      </c>
      <c r="C25" s="81" t="s">
        <v>10</v>
      </c>
      <c r="D25" s="82" t="s">
        <v>12</v>
      </c>
      <c r="E25" s="1"/>
      <c r="F25" s="7" t="s">
        <v>170</v>
      </c>
      <c r="G25" s="7" t="s">
        <v>165</v>
      </c>
      <c r="H25" s="7" t="s">
        <v>165</v>
      </c>
      <c r="I25" s="7" t="s">
        <v>173</v>
      </c>
      <c r="J25" s="7" t="s">
        <v>173</v>
      </c>
      <c r="K25" s="7" t="s">
        <v>169</v>
      </c>
      <c r="L25" s="7" t="s">
        <v>173</v>
      </c>
      <c r="M25" s="7" t="s">
        <v>173</v>
      </c>
      <c r="N25" s="7" t="s">
        <v>149</v>
      </c>
      <c r="O25" s="7" t="s">
        <v>170</v>
      </c>
      <c r="P25" s="7" t="s">
        <v>190</v>
      </c>
      <c r="Q25" s="7" t="s">
        <v>170</v>
      </c>
      <c r="R25" s="7" t="s">
        <v>173</v>
      </c>
      <c r="S25" s="7" t="s">
        <v>149</v>
      </c>
      <c r="T25" s="7" t="s">
        <v>149</v>
      </c>
      <c r="U25" s="3"/>
      <c r="V25" s="3"/>
      <c r="W25" s="7"/>
      <c r="X25" s="7"/>
      <c r="Y25" s="7"/>
      <c r="Z25" s="7"/>
      <c r="AA25" s="7"/>
    </row>
    <row r="26" spans="1:27" ht="14.25" customHeight="1">
      <c r="A26" s="3">
        <f t="shared" si="0"/>
        <v>17</v>
      </c>
      <c r="B26" s="25" t="s">
        <v>49</v>
      </c>
      <c r="C26" s="81" t="s">
        <v>54</v>
      </c>
      <c r="D26" s="82" t="s">
        <v>15</v>
      </c>
      <c r="E26" s="1"/>
      <c r="F26" s="7" t="s">
        <v>183</v>
      </c>
      <c r="G26" s="7" t="s">
        <v>155</v>
      </c>
      <c r="H26" s="7" t="s">
        <v>171</v>
      </c>
      <c r="I26" s="7" t="s">
        <v>184</v>
      </c>
      <c r="J26" s="7" t="s">
        <v>169</v>
      </c>
      <c r="K26" s="7" t="s">
        <v>177</v>
      </c>
      <c r="L26" s="7" t="s">
        <v>155</v>
      </c>
      <c r="M26" s="7" t="s">
        <v>177</v>
      </c>
      <c r="N26" s="7" t="s">
        <v>177</v>
      </c>
      <c r="O26" s="7" t="s">
        <v>232</v>
      </c>
      <c r="P26" s="7" t="s">
        <v>169</v>
      </c>
      <c r="Q26" s="7" t="s">
        <v>177</v>
      </c>
      <c r="R26" s="7" t="s">
        <v>231</v>
      </c>
      <c r="S26" s="7" t="s">
        <v>155</v>
      </c>
      <c r="T26" s="7" t="s">
        <v>169</v>
      </c>
      <c r="U26" s="3"/>
      <c r="V26" s="3"/>
      <c r="W26" s="7"/>
      <c r="X26" s="7"/>
      <c r="Y26" s="7"/>
      <c r="Z26" s="7"/>
      <c r="AA26" s="7"/>
    </row>
    <row r="27" spans="1:27" ht="12.75">
      <c r="A27" s="3">
        <f t="shared" si="0"/>
        <v>18</v>
      </c>
      <c r="B27" s="25" t="s">
        <v>49</v>
      </c>
      <c r="C27" s="81" t="s">
        <v>13</v>
      </c>
      <c r="D27" s="82" t="s">
        <v>60</v>
      </c>
      <c r="E27" s="1"/>
      <c r="F27" s="7" t="s">
        <v>155</v>
      </c>
      <c r="G27" s="7" t="s">
        <v>171</v>
      </c>
      <c r="H27" s="7" t="s">
        <v>170</v>
      </c>
      <c r="I27" s="7" t="s">
        <v>192</v>
      </c>
      <c r="J27" s="7" t="s">
        <v>170</v>
      </c>
      <c r="K27" s="7" t="s">
        <v>171</v>
      </c>
      <c r="L27" s="7" t="s">
        <v>171</v>
      </c>
      <c r="M27" s="7" t="s">
        <v>155</v>
      </c>
      <c r="N27" s="7" t="s">
        <v>171</v>
      </c>
      <c r="O27" s="7" t="s">
        <v>155</v>
      </c>
      <c r="P27" s="7" t="s">
        <v>171</v>
      </c>
      <c r="Q27" s="7" t="s">
        <v>171</v>
      </c>
      <c r="R27" s="7" t="s">
        <v>169</v>
      </c>
      <c r="S27" s="7" t="s">
        <v>192</v>
      </c>
      <c r="T27" s="7" t="s">
        <v>155</v>
      </c>
      <c r="U27" s="3"/>
      <c r="V27" s="3"/>
      <c r="W27" s="7"/>
      <c r="X27" s="7"/>
      <c r="Y27" s="7"/>
      <c r="Z27" s="7"/>
      <c r="AA27" s="7"/>
    </row>
    <row r="28" spans="1:27" ht="12.75">
      <c r="A28" s="3">
        <f t="shared" si="0"/>
        <v>19</v>
      </c>
      <c r="B28" s="25" t="s">
        <v>49</v>
      </c>
      <c r="C28" s="81" t="s">
        <v>53</v>
      </c>
      <c r="D28" s="82" t="s">
        <v>59</v>
      </c>
      <c r="E28" s="1"/>
      <c r="F28" s="7" t="s">
        <v>190</v>
      </c>
      <c r="G28" s="7" t="s">
        <v>224</v>
      </c>
      <c r="H28" s="7" t="s">
        <v>109</v>
      </c>
      <c r="I28" s="7" t="s">
        <v>109</v>
      </c>
      <c r="J28" s="7" t="s">
        <v>225</v>
      </c>
      <c r="K28" s="7" t="s">
        <v>149</v>
      </c>
      <c r="L28" s="7" t="s">
        <v>109</v>
      </c>
      <c r="M28" s="7" t="s">
        <v>180</v>
      </c>
      <c r="N28" s="7" t="s">
        <v>109</v>
      </c>
      <c r="O28" s="7" t="s">
        <v>109</v>
      </c>
      <c r="P28" s="7" t="s">
        <v>109</v>
      </c>
      <c r="Q28" s="7" t="s">
        <v>176</v>
      </c>
      <c r="R28" s="7" t="s">
        <v>190</v>
      </c>
      <c r="S28" s="7" t="s">
        <v>109</v>
      </c>
      <c r="T28" s="7" t="s">
        <v>176</v>
      </c>
      <c r="U28" s="3"/>
      <c r="V28" s="3"/>
      <c r="W28" s="7"/>
      <c r="X28" s="7"/>
      <c r="Y28" s="7"/>
      <c r="Z28" s="7"/>
      <c r="AA28" s="7"/>
    </row>
    <row r="29" spans="1:27" ht="12.75">
      <c r="A29" s="3">
        <f t="shared" si="0"/>
        <v>20</v>
      </c>
      <c r="B29" s="25" t="s">
        <v>49</v>
      </c>
      <c r="C29" s="81" t="s">
        <v>14</v>
      </c>
      <c r="D29" s="82" t="s">
        <v>60</v>
      </c>
      <c r="E29" s="1"/>
      <c r="F29" s="7" t="s">
        <v>168</v>
      </c>
      <c r="G29" s="7" t="s">
        <v>167</v>
      </c>
      <c r="H29" s="7" t="s">
        <v>171</v>
      </c>
      <c r="I29" s="7" t="s">
        <v>155</v>
      </c>
      <c r="J29" s="7" t="s">
        <v>170</v>
      </c>
      <c r="K29" s="7" t="s">
        <v>168</v>
      </c>
      <c r="L29" s="7" t="s">
        <v>167</v>
      </c>
      <c r="M29" s="7" t="s">
        <v>168</v>
      </c>
      <c r="N29" s="7" t="s">
        <v>167</v>
      </c>
      <c r="O29" s="7" t="s">
        <v>168</v>
      </c>
      <c r="P29" s="7" t="s">
        <v>168</v>
      </c>
      <c r="Q29" s="7" t="s">
        <v>168</v>
      </c>
      <c r="R29" s="7" t="s">
        <v>232</v>
      </c>
      <c r="S29" s="7" t="s">
        <v>155</v>
      </c>
      <c r="T29" s="7" t="s">
        <v>155</v>
      </c>
      <c r="U29" s="3"/>
      <c r="V29" s="3"/>
      <c r="W29" s="7"/>
      <c r="X29" s="7"/>
      <c r="Y29" s="7"/>
      <c r="Z29" s="7"/>
      <c r="AA29" s="7"/>
    </row>
    <row r="30" spans="1:27" ht="12.75">
      <c r="A30" s="3">
        <f t="shared" si="0"/>
        <v>21</v>
      </c>
      <c r="B30" s="25" t="s">
        <v>49</v>
      </c>
      <c r="C30" s="81" t="s">
        <v>13</v>
      </c>
      <c r="D30" s="82" t="s">
        <v>60</v>
      </c>
      <c r="E30" s="1"/>
      <c r="F30" s="7" t="s">
        <v>169</v>
      </c>
      <c r="G30" s="7" t="s">
        <v>171</v>
      </c>
      <c r="H30" s="7" t="s">
        <v>177</v>
      </c>
      <c r="I30" s="7" t="s">
        <v>192</v>
      </c>
      <c r="J30" s="7" t="s">
        <v>192</v>
      </c>
      <c r="K30" s="7" t="s">
        <v>177</v>
      </c>
      <c r="L30" s="7" t="s">
        <v>169</v>
      </c>
      <c r="M30" s="7" t="s">
        <v>155</v>
      </c>
      <c r="N30" s="7" t="s">
        <v>170</v>
      </c>
      <c r="O30" s="7" t="s">
        <v>155</v>
      </c>
      <c r="P30" s="7" t="s">
        <v>192</v>
      </c>
      <c r="Q30" s="7" t="s">
        <v>192</v>
      </c>
      <c r="R30" s="7" t="s">
        <v>192</v>
      </c>
      <c r="S30" s="7" t="s">
        <v>155</v>
      </c>
      <c r="T30" s="7" t="s">
        <v>169</v>
      </c>
      <c r="U30" s="3"/>
      <c r="V30" s="3"/>
      <c r="W30" s="7"/>
      <c r="X30" s="7"/>
      <c r="Y30" s="7"/>
      <c r="Z30" s="7"/>
      <c r="AA30" s="7"/>
    </row>
    <row r="31" spans="1:27" ht="12.75">
      <c r="A31" s="3">
        <f t="shared" si="0"/>
        <v>22</v>
      </c>
      <c r="B31" s="25" t="s">
        <v>49</v>
      </c>
      <c r="C31" s="81" t="s">
        <v>14</v>
      </c>
      <c r="D31" s="82" t="s">
        <v>12</v>
      </c>
      <c r="E31" s="1"/>
      <c r="F31" s="7" t="s">
        <v>167</v>
      </c>
      <c r="G31" s="7" t="s">
        <v>167</v>
      </c>
      <c r="H31" s="7" t="s">
        <v>168</v>
      </c>
      <c r="I31" s="7" t="s">
        <v>155</v>
      </c>
      <c r="J31" s="7" t="s">
        <v>168</v>
      </c>
      <c r="K31" s="7" t="s">
        <v>168</v>
      </c>
      <c r="L31" s="7" t="s">
        <v>175</v>
      </c>
      <c r="M31" s="7" t="s">
        <v>168</v>
      </c>
      <c r="N31" s="7" t="s">
        <v>168</v>
      </c>
      <c r="O31" s="7" t="s">
        <v>168</v>
      </c>
      <c r="P31" s="7" t="s">
        <v>155</v>
      </c>
      <c r="Q31" s="7" t="s">
        <v>220</v>
      </c>
      <c r="R31" s="7" t="s">
        <v>168</v>
      </c>
      <c r="S31" s="7" t="s">
        <v>168</v>
      </c>
      <c r="T31" s="7" t="s">
        <v>167</v>
      </c>
      <c r="U31" s="3"/>
      <c r="V31" s="3"/>
      <c r="W31" s="7"/>
      <c r="X31" s="7"/>
      <c r="Y31" s="7"/>
      <c r="Z31" s="7"/>
      <c r="AA31" s="7"/>
    </row>
    <row r="32" spans="1:27" ht="12.75">
      <c r="A32" s="3">
        <f t="shared" si="0"/>
        <v>23</v>
      </c>
      <c r="B32" s="25" t="s">
        <v>49</v>
      </c>
      <c r="C32" s="81" t="s">
        <v>10</v>
      </c>
      <c r="D32" s="82" t="s">
        <v>3</v>
      </c>
      <c r="E32" s="1"/>
      <c r="F32" s="7" t="s">
        <v>191</v>
      </c>
      <c r="G32" s="7" t="s">
        <v>179</v>
      </c>
      <c r="H32" s="7" t="s">
        <v>186</v>
      </c>
      <c r="I32" s="7" t="s">
        <v>191</v>
      </c>
      <c r="J32" s="7" t="s">
        <v>178</v>
      </c>
      <c r="K32" s="7" t="s">
        <v>178</v>
      </c>
      <c r="L32" s="7" t="s">
        <v>178</v>
      </c>
      <c r="M32" s="7" t="s">
        <v>178</v>
      </c>
      <c r="N32" s="7" t="s">
        <v>178</v>
      </c>
      <c r="O32" s="7" t="s">
        <v>193</v>
      </c>
      <c r="P32" s="7" t="s">
        <v>186</v>
      </c>
      <c r="Q32" s="7" t="s">
        <v>178</v>
      </c>
      <c r="R32" s="7" t="s">
        <v>178</v>
      </c>
      <c r="S32" s="7" t="s">
        <v>179</v>
      </c>
      <c r="T32" s="7" t="s">
        <v>178</v>
      </c>
      <c r="U32" s="3"/>
      <c r="V32" s="3"/>
      <c r="W32" s="7"/>
      <c r="X32" s="7"/>
      <c r="Y32" s="7"/>
      <c r="Z32" s="7"/>
      <c r="AA32" s="7"/>
    </row>
    <row r="33" spans="1:27" ht="12.75">
      <c r="A33" s="3">
        <f t="shared" si="0"/>
        <v>24</v>
      </c>
      <c r="B33" s="25" t="s">
        <v>49</v>
      </c>
      <c r="C33" s="81" t="s">
        <v>10</v>
      </c>
      <c r="D33" s="82" t="s">
        <v>12</v>
      </c>
      <c r="E33" s="1"/>
      <c r="F33" s="7" t="s">
        <v>171</v>
      </c>
      <c r="G33" s="7" t="s">
        <v>170</v>
      </c>
      <c r="H33" s="7" t="s">
        <v>173</v>
      </c>
      <c r="I33" s="7" t="s">
        <v>173</v>
      </c>
      <c r="J33" s="7" t="s">
        <v>173</v>
      </c>
      <c r="K33" s="7" t="s">
        <v>192</v>
      </c>
      <c r="L33" s="7" t="s">
        <v>149</v>
      </c>
      <c r="M33" s="7" t="s">
        <v>173</v>
      </c>
      <c r="N33" s="7" t="s">
        <v>149</v>
      </c>
      <c r="O33" s="7" t="s">
        <v>170</v>
      </c>
      <c r="P33" s="7" t="s">
        <v>173</v>
      </c>
      <c r="Q33" s="7" t="s">
        <v>170</v>
      </c>
      <c r="R33" s="7" t="s">
        <v>149</v>
      </c>
      <c r="S33" s="7" t="s">
        <v>165</v>
      </c>
      <c r="T33" s="7" t="s">
        <v>192</v>
      </c>
      <c r="U33" s="3"/>
      <c r="V33" s="3"/>
      <c r="W33" s="7"/>
      <c r="X33" s="7"/>
      <c r="Y33" s="7"/>
      <c r="Z33" s="7"/>
      <c r="AA33" s="7"/>
    </row>
    <row r="34" spans="1:27" ht="12.75">
      <c r="A34" s="3">
        <f t="shared" si="0"/>
        <v>25</v>
      </c>
      <c r="B34" s="25" t="s">
        <v>49</v>
      </c>
      <c r="C34" s="81" t="s">
        <v>53</v>
      </c>
      <c r="D34" s="82" t="s">
        <v>9</v>
      </c>
      <c r="E34" s="1"/>
      <c r="F34" s="7" t="s">
        <v>171</v>
      </c>
      <c r="G34" s="7" t="s">
        <v>165</v>
      </c>
      <c r="H34" s="7" t="s">
        <v>149</v>
      </c>
      <c r="I34" s="7" t="s">
        <v>170</v>
      </c>
      <c r="J34" s="7" t="s">
        <v>170</v>
      </c>
      <c r="K34" s="7" t="s">
        <v>173</v>
      </c>
      <c r="L34" s="7" t="s">
        <v>165</v>
      </c>
      <c r="M34" s="7" t="s">
        <v>149</v>
      </c>
      <c r="N34" s="7" t="s">
        <v>149</v>
      </c>
      <c r="O34" s="7" t="s">
        <v>173</v>
      </c>
      <c r="P34" s="7" t="s">
        <v>173</v>
      </c>
      <c r="Q34" s="7" t="s">
        <v>170</v>
      </c>
      <c r="R34" s="7" t="s">
        <v>173</v>
      </c>
      <c r="S34" s="7" t="s">
        <v>171</v>
      </c>
      <c r="T34" s="7" t="s">
        <v>170</v>
      </c>
      <c r="U34" s="3"/>
      <c r="V34" s="3"/>
      <c r="W34" s="7"/>
      <c r="X34" s="7"/>
      <c r="Y34" s="7"/>
      <c r="Z34" s="7"/>
      <c r="AA34" s="7"/>
    </row>
    <row r="35" spans="1:27" ht="12.75">
      <c r="A35" s="3">
        <f t="shared" si="0"/>
        <v>26</v>
      </c>
      <c r="B35" s="25" t="s">
        <v>49</v>
      </c>
      <c r="C35" s="81" t="s">
        <v>14</v>
      </c>
      <c r="D35" s="82" t="s">
        <v>15</v>
      </c>
      <c r="E35" s="1"/>
      <c r="F35" s="7" t="s">
        <v>240</v>
      </c>
      <c r="G35" s="7" t="s">
        <v>168</v>
      </c>
      <c r="H35" s="7" t="s">
        <v>234</v>
      </c>
      <c r="I35" s="7" t="s">
        <v>183</v>
      </c>
      <c r="J35" s="7" t="s">
        <v>232</v>
      </c>
      <c r="K35" s="7" t="s">
        <v>232</v>
      </c>
      <c r="L35" s="7" t="s">
        <v>183</v>
      </c>
      <c r="M35" s="7" t="s">
        <v>234</v>
      </c>
      <c r="N35" s="7" t="s">
        <v>240</v>
      </c>
      <c r="O35" s="7" t="s">
        <v>255</v>
      </c>
      <c r="P35" s="7" t="s">
        <v>234</v>
      </c>
      <c r="Q35" s="7" t="s">
        <v>183</v>
      </c>
      <c r="R35" s="7" t="s">
        <v>240</v>
      </c>
      <c r="S35" s="7" t="s">
        <v>251</v>
      </c>
      <c r="T35" s="7" t="s">
        <v>183</v>
      </c>
      <c r="U35" s="3"/>
      <c r="V35" s="3"/>
      <c r="W35" s="7"/>
      <c r="X35" s="7"/>
      <c r="Y35" s="7"/>
      <c r="Z35" s="7"/>
      <c r="AA35" s="7"/>
    </row>
    <row r="36" spans="1:27" ht="12.75">
      <c r="A36" s="3">
        <f t="shared" si="0"/>
        <v>27</v>
      </c>
      <c r="B36" s="25" t="s">
        <v>49</v>
      </c>
      <c r="C36" s="81" t="s">
        <v>13</v>
      </c>
      <c r="D36" s="82" t="s">
        <v>16</v>
      </c>
      <c r="E36" s="1"/>
      <c r="F36" s="7" t="s">
        <v>177</v>
      </c>
      <c r="G36" s="7" t="s">
        <v>155</v>
      </c>
      <c r="H36" s="7" t="s">
        <v>177</v>
      </c>
      <c r="I36" s="7" t="s">
        <v>169</v>
      </c>
      <c r="J36" s="7" t="s">
        <v>177</v>
      </c>
      <c r="K36" s="7" t="s">
        <v>198</v>
      </c>
      <c r="L36" s="7" t="s">
        <v>169</v>
      </c>
      <c r="M36" s="7" t="s">
        <v>184</v>
      </c>
      <c r="N36" s="7" t="s">
        <v>184</v>
      </c>
      <c r="O36" s="7" t="s">
        <v>232</v>
      </c>
      <c r="P36" s="7" t="s">
        <v>198</v>
      </c>
      <c r="Q36" s="7" t="s">
        <v>177</v>
      </c>
      <c r="R36" s="7" t="s">
        <v>243</v>
      </c>
      <c r="S36" s="7" t="s">
        <v>177</v>
      </c>
      <c r="T36" s="7" t="s">
        <v>169</v>
      </c>
      <c r="U36" s="3"/>
      <c r="V36" s="3"/>
      <c r="W36" s="7"/>
      <c r="X36" s="7"/>
      <c r="Y36" s="7"/>
      <c r="Z36" s="7"/>
      <c r="AA36" s="7"/>
    </row>
    <row r="37" spans="1:27" ht="12.75">
      <c r="A37" s="3">
        <f t="shared" si="0"/>
        <v>28</v>
      </c>
      <c r="B37" s="25" t="s">
        <v>49</v>
      </c>
      <c r="C37" s="81" t="s">
        <v>14</v>
      </c>
      <c r="D37" s="82" t="s">
        <v>12</v>
      </c>
      <c r="E37" s="1"/>
      <c r="F37" s="7" t="s">
        <v>167</v>
      </c>
      <c r="G37" s="7" t="s">
        <v>185</v>
      </c>
      <c r="H37" s="7" t="s">
        <v>168</v>
      </c>
      <c r="I37" s="7" t="s">
        <v>175</v>
      </c>
      <c r="J37" s="7" t="s">
        <v>167</v>
      </c>
      <c r="K37" s="7" t="s">
        <v>168</v>
      </c>
      <c r="L37" s="7" t="s">
        <v>167</v>
      </c>
      <c r="M37" s="7" t="s">
        <v>168</v>
      </c>
      <c r="N37" s="7" t="s">
        <v>167</v>
      </c>
      <c r="O37" s="7" t="s">
        <v>247</v>
      </c>
      <c r="P37" s="7" t="s">
        <v>220</v>
      </c>
      <c r="Q37" s="7" t="s">
        <v>247</v>
      </c>
      <c r="R37" s="7" t="s">
        <v>167</v>
      </c>
      <c r="S37" s="7" t="s">
        <v>168</v>
      </c>
      <c r="T37" s="7" t="s">
        <v>167</v>
      </c>
      <c r="U37" s="3"/>
      <c r="V37" s="3"/>
      <c r="W37" s="7"/>
      <c r="X37" s="7"/>
      <c r="Y37" s="7"/>
      <c r="Z37" s="7"/>
      <c r="AA37" s="7"/>
    </row>
    <row r="38" spans="1:27" ht="12.75">
      <c r="A38" s="3">
        <f t="shared" si="0"/>
        <v>29</v>
      </c>
      <c r="B38" s="25" t="s">
        <v>49</v>
      </c>
      <c r="C38" s="81" t="s">
        <v>54</v>
      </c>
      <c r="D38" s="82" t="s">
        <v>60</v>
      </c>
      <c r="E38" s="1"/>
      <c r="F38" s="7" t="s">
        <v>167</v>
      </c>
      <c r="G38" s="7" t="s">
        <v>155</v>
      </c>
      <c r="H38" s="7" t="s">
        <v>168</v>
      </c>
      <c r="I38" s="85" t="s">
        <v>168</v>
      </c>
      <c r="J38" s="7" t="s">
        <v>171</v>
      </c>
      <c r="K38" s="7" t="s">
        <v>155</v>
      </c>
      <c r="L38" s="7" t="s">
        <v>155</v>
      </c>
      <c r="M38" s="7" t="s">
        <v>155</v>
      </c>
      <c r="N38" s="7" t="s">
        <v>168</v>
      </c>
      <c r="O38" s="7" t="s">
        <v>183</v>
      </c>
      <c r="P38" s="7" t="s">
        <v>177</v>
      </c>
      <c r="Q38" s="7" t="s">
        <v>168</v>
      </c>
      <c r="R38" s="7" t="s">
        <v>155</v>
      </c>
      <c r="S38" s="7" t="s">
        <v>168</v>
      </c>
      <c r="T38" s="7" t="s">
        <v>155</v>
      </c>
      <c r="U38" s="3"/>
      <c r="V38" s="3"/>
      <c r="W38" s="7"/>
      <c r="X38" s="7"/>
      <c r="Y38" s="7"/>
      <c r="Z38" s="7"/>
      <c r="AA38" s="7"/>
    </row>
    <row r="39" spans="1:27" ht="12.75">
      <c r="A39" s="3">
        <f t="shared" si="0"/>
        <v>30</v>
      </c>
      <c r="B39" s="25" t="s">
        <v>49</v>
      </c>
      <c r="C39" s="81" t="s">
        <v>14</v>
      </c>
      <c r="D39" s="82" t="s">
        <v>60</v>
      </c>
      <c r="E39" s="1"/>
      <c r="F39" s="7" t="s">
        <v>220</v>
      </c>
      <c r="G39" s="7" t="s">
        <v>168</v>
      </c>
      <c r="H39" s="7" t="s">
        <v>183</v>
      </c>
      <c r="I39" s="7" t="s">
        <v>168</v>
      </c>
      <c r="J39" s="7" t="s">
        <v>168</v>
      </c>
      <c r="K39" s="7" t="s">
        <v>168</v>
      </c>
      <c r="L39" s="7" t="s">
        <v>155</v>
      </c>
      <c r="M39" s="7" t="s">
        <v>155</v>
      </c>
      <c r="N39" s="7" t="s">
        <v>168</v>
      </c>
      <c r="O39" s="7" t="s">
        <v>251</v>
      </c>
      <c r="P39" s="7" t="s">
        <v>168</v>
      </c>
      <c r="Q39" s="7" t="s">
        <v>248</v>
      </c>
      <c r="R39" s="7" t="s">
        <v>177</v>
      </c>
      <c r="S39" s="7" t="s">
        <v>168</v>
      </c>
      <c r="T39" s="7" t="s">
        <v>168</v>
      </c>
      <c r="U39" s="3"/>
      <c r="V39" s="3"/>
      <c r="W39" s="7"/>
      <c r="X39" s="7"/>
      <c r="Y39" s="7"/>
      <c r="Z39" s="7"/>
      <c r="AA39" s="7"/>
    </row>
    <row r="40" spans="1:27" ht="12.75">
      <c r="A40" s="3">
        <f aca="true" t="shared" si="1" ref="A40:A49">+A39+1</f>
        <v>31</v>
      </c>
      <c r="B40" s="25" t="s">
        <v>49</v>
      </c>
      <c r="C40" s="81" t="s">
        <v>54</v>
      </c>
      <c r="D40" s="82" t="s">
        <v>12</v>
      </c>
      <c r="E40" s="1"/>
      <c r="F40" s="7" t="s">
        <v>189</v>
      </c>
      <c r="G40" s="7" t="s">
        <v>172</v>
      </c>
      <c r="H40" s="7" t="s">
        <v>172</v>
      </c>
      <c r="I40" s="7" t="s">
        <v>171</v>
      </c>
      <c r="J40" s="7" t="s">
        <v>170</v>
      </c>
      <c r="K40" s="7" t="s">
        <v>171</v>
      </c>
      <c r="L40" s="7" t="s">
        <v>165</v>
      </c>
      <c r="M40" s="7" t="s">
        <v>172</v>
      </c>
      <c r="N40" s="7" t="s">
        <v>172</v>
      </c>
      <c r="O40" s="7" t="s">
        <v>167</v>
      </c>
      <c r="P40" s="7" t="s">
        <v>171</v>
      </c>
      <c r="Q40" s="7" t="s">
        <v>172</v>
      </c>
      <c r="R40" s="7" t="s">
        <v>170</v>
      </c>
      <c r="S40" s="7" t="s">
        <v>172</v>
      </c>
      <c r="T40" s="7" t="s">
        <v>171</v>
      </c>
      <c r="U40" s="3"/>
      <c r="V40" s="3"/>
      <c r="W40" s="7"/>
      <c r="X40" s="7"/>
      <c r="Y40" s="7"/>
      <c r="Z40" s="7"/>
      <c r="AA40" s="7"/>
    </row>
    <row r="41" spans="1:27" ht="12.75">
      <c r="A41" s="3">
        <f t="shared" si="1"/>
        <v>32</v>
      </c>
      <c r="B41" s="25" t="s">
        <v>49</v>
      </c>
      <c r="C41" s="81" t="s">
        <v>13</v>
      </c>
      <c r="D41" s="82" t="s">
        <v>59</v>
      </c>
      <c r="E41" s="1"/>
      <c r="F41" s="7" t="s">
        <v>166</v>
      </c>
      <c r="G41" s="7" t="s">
        <v>176</v>
      </c>
      <c r="H41" s="7" t="s">
        <v>166</v>
      </c>
      <c r="I41" s="7" t="s">
        <v>149</v>
      </c>
      <c r="J41" s="7" t="s">
        <v>165</v>
      </c>
      <c r="K41" s="7" t="s">
        <v>172</v>
      </c>
      <c r="L41" s="7" t="s">
        <v>149</v>
      </c>
      <c r="M41" s="7" t="s">
        <v>149</v>
      </c>
      <c r="N41" s="7" t="s">
        <v>176</v>
      </c>
      <c r="O41" s="7" t="s">
        <v>166</v>
      </c>
      <c r="P41" s="7" t="s">
        <v>166</v>
      </c>
      <c r="Q41" s="7" t="s">
        <v>189</v>
      </c>
      <c r="R41" s="7" t="s">
        <v>173</v>
      </c>
      <c r="S41" s="7" t="s">
        <v>165</v>
      </c>
      <c r="T41" s="7" t="s">
        <v>257</v>
      </c>
      <c r="U41" s="3"/>
      <c r="V41" s="3"/>
      <c r="W41" s="7"/>
      <c r="X41" s="7"/>
      <c r="Y41" s="7"/>
      <c r="Z41" s="7"/>
      <c r="AA41" s="7"/>
    </row>
    <row r="42" spans="1:27" ht="12.75">
      <c r="A42" s="3">
        <f t="shared" si="1"/>
        <v>33</v>
      </c>
      <c r="B42" s="25" t="s">
        <v>49</v>
      </c>
      <c r="C42" s="81" t="s">
        <v>54</v>
      </c>
      <c r="D42" s="82" t="s">
        <v>60</v>
      </c>
      <c r="E42" s="1"/>
      <c r="F42" s="7" t="s">
        <v>155</v>
      </c>
      <c r="G42" s="7" t="s">
        <v>171</v>
      </c>
      <c r="H42" s="7" t="s">
        <v>155</v>
      </c>
      <c r="I42" s="7" t="s">
        <v>169</v>
      </c>
      <c r="J42" s="7" t="s">
        <v>171</v>
      </c>
      <c r="K42" s="7" t="s">
        <v>155</v>
      </c>
      <c r="L42" s="7" t="s">
        <v>171</v>
      </c>
      <c r="M42" s="7" t="s">
        <v>155</v>
      </c>
      <c r="N42" s="7" t="s">
        <v>155</v>
      </c>
      <c r="O42" s="7" t="s">
        <v>177</v>
      </c>
      <c r="P42" s="7" t="s">
        <v>155</v>
      </c>
      <c r="Q42" s="7" t="s">
        <v>155</v>
      </c>
      <c r="R42" s="7" t="s">
        <v>169</v>
      </c>
      <c r="S42" s="7" t="s">
        <v>155</v>
      </c>
      <c r="T42" s="7" t="s">
        <v>155</v>
      </c>
      <c r="U42" s="3"/>
      <c r="V42" s="3"/>
      <c r="W42" s="7"/>
      <c r="X42" s="7"/>
      <c r="Y42" s="7"/>
      <c r="Z42" s="7"/>
      <c r="AA42" s="7"/>
    </row>
    <row r="43" spans="1:27" ht="12.75">
      <c r="A43" s="3">
        <f t="shared" si="1"/>
        <v>34</v>
      </c>
      <c r="B43" s="25" t="s">
        <v>49</v>
      </c>
      <c r="C43" s="81" t="s">
        <v>53</v>
      </c>
      <c r="D43" s="82" t="s">
        <v>9</v>
      </c>
      <c r="E43" s="1"/>
      <c r="F43" s="7" t="s">
        <v>149</v>
      </c>
      <c r="G43" s="7" t="s">
        <v>109</v>
      </c>
      <c r="H43" s="7" t="s">
        <v>149</v>
      </c>
      <c r="I43" s="7" t="s">
        <v>174</v>
      </c>
      <c r="J43" s="7" t="s">
        <v>149</v>
      </c>
      <c r="K43" s="7" t="s">
        <v>173</v>
      </c>
      <c r="L43" s="7" t="s">
        <v>190</v>
      </c>
      <c r="M43" s="7" t="s">
        <v>176</v>
      </c>
      <c r="N43" s="7" t="s">
        <v>149</v>
      </c>
      <c r="O43" s="7" t="s">
        <v>149</v>
      </c>
      <c r="P43" s="7" t="s">
        <v>190</v>
      </c>
      <c r="Q43" s="7" t="s">
        <v>176</v>
      </c>
      <c r="R43" s="7" t="s">
        <v>174</v>
      </c>
      <c r="S43" s="7" t="s">
        <v>173</v>
      </c>
      <c r="T43" s="7" t="s">
        <v>190</v>
      </c>
      <c r="U43" s="3"/>
      <c r="V43" s="3"/>
      <c r="W43" s="7"/>
      <c r="X43" s="7"/>
      <c r="Y43" s="7"/>
      <c r="Z43" s="7"/>
      <c r="AA43" s="7"/>
    </row>
    <row r="44" spans="1:27" ht="12.75">
      <c r="A44" s="3">
        <f t="shared" si="1"/>
        <v>35</v>
      </c>
      <c r="B44" s="25" t="s">
        <v>49</v>
      </c>
      <c r="C44" s="81" t="s">
        <v>13</v>
      </c>
      <c r="D44" s="82" t="s">
        <v>16</v>
      </c>
      <c r="E44" s="1"/>
      <c r="F44" s="7" t="s">
        <v>177</v>
      </c>
      <c r="G44" s="7" t="s">
        <v>155</v>
      </c>
      <c r="H44" s="7" t="s">
        <v>232</v>
      </c>
      <c r="I44" s="7" t="s">
        <v>177</v>
      </c>
      <c r="J44" s="7" t="s">
        <v>184</v>
      </c>
      <c r="K44" s="7" t="s">
        <v>177</v>
      </c>
      <c r="L44" s="7" t="s">
        <v>155</v>
      </c>
      <c r="M44" s="7" t="s">
        <v>177</v>
      </c>
      <c r="N44" s="7" t="s">
        <v>155</v>
      </c>
      <c r="O44" s="7" t="s">
        <v>232</v>
      </c>
      <c r="P44" s="7" t="s">
        <v>192</v>
      </c>
      <c r="Q44" s="7" t="s">
        <v>177</v>
      </c>
      <c r="R44" s="7" t="s">
        <v>244</v>
      </c>
      <c r="S44" s="7" t="s">
        <v>177</v>
      </c>
      <c r="T44" s="7" t="s">
        <v>177</v>
      </c>
      <c r="U44" s="3"/>
      <c r="V44" s="3"/>
      <c r="W44" s="7"/>
      <c r="X44" s="7"/>
      <c r="Y44" s="7"/>
      <c r="Z44" s="7"/>
      <c r="AA44" s="7"/>
    </row>
    <row r="45" spans="1:27" ht="12.75">
      <c r="A45" s="3">
        <f t="shared" si="1"/>
        <v>36</v>
      </c>
      <c r="B45" s="25" t="s">
        <v>49</v>
      </c>
      <c r="C45" s="81" t="s">
        <v>13</v>
      </c>
      <c r="D45" s="82" t="s">
        <v>58</v>
      </c>
      <c r="E45" s="1"/>
      <c r="F45" s="7" t="s">
        <v>210</v>
      </c>
      <c r="G45" s="7" t="s">
        <v>213</v>
      </c>
      <c r="H45" s="7" t="s">
        <v>210</v>
      </c>
      <c r="I45" s="7" t="s">
        <v>221</v>
      </c>
      <c r="J45" s="7" t="s">
        <v>216</v>
      </c>
      <c r="K45" s="7" t="s">
        <v>221</v>
      </c>
      <c r="L45" s="7" t="s">
        <v>179</v>
      </c>
      <c r="M45" s="7" t="s">
        <v>221</v>
      </c>
      <c r="N45" s="7" t="s">
        <v>221</v>
      </c>
      <c r="O45" s="7" t="s">
        <v>221</v>
      </c>
      <c r="P45" s="7" t="s">
        <v>221</v>
      </c>
      <c r="Q45" s="7" t="s">
        <v>193</v>
      </c>
      <c r="R45" s="7" t="s">
        <v>221</v>
      </c>
      <c r="S45" s="7" t="s">
        <v>221</v>
      </c>
      <c r="T45" s="7" t="s">
        <v>221</v>
      </c>
      <c r="U45" s="3"/>
      <c r="V45" s="3"/>
      <c r="W45" s="7"/>
      <c r="X45" s="7"/>
      <c r="Y45" s="7"/>
      <c r="Z45" s="7"/>
      <c r="AA45" s="7"/>
    </row>
    <row r="46" spans="1:27" ht="12.75">
      <c r="A46" s="3">
        <f t="shared" si="1"/>
        <v>37</v>
      </c>
      <c r="B46" s="25" t="s">
        <v>49</v>
      </c>
      <c r="C46" s="25" t="s">
        <v>54</v>
      </c>
      <c r="D46" s="82" t="s">
        <v>58</v>
      </c>
      <c r="E46" s="1"/>
      <c r="F46" s="7" t="s">
        <v>213</v>
      </c>
      <c r="G46" s="7" t="s">
        <v>193</v>
      </c>
      <c r="H46" s="7" t="s">
        <v>213</v>
      </c>
      <c r="I46" s="7" t="s">
        <v>210</v>
      </c>
      <c r="J46" s="7" t="s">
        <v>179</v>
      </c>
      <c r="K46" s="7" t="s">
        <v>213</v>
      </c>
      <c r="L46" s="7" t="s">
        <v>187</v>
      </c>
      <c r="M46" s="7" t="s">
        <v>210</v>
      </c>
      <c r="N46" s="7" t="s">
        <v>210</v>
      </c>
      <c r="O46" s="7" t="s">
        <v>179</v>
      </c>
      <c r="P46" s="7" t="s">
        <v>179</v>
      </c>
      <c r="Q46" s="7" t="s">
        <v>193</v>
      </c>
      <c r="R46" s="7" t="s">
        <v>210</v>
      </c>
      <c r="S46" s="7" t="s">
        <v>179</v>
      </c>
      <c r="T46" s="7" t="s">
        <v>179</v>
      </c>
      <c r="U46" s="3"/>
      <c r="V46" s="3"/>
      <c r="W46" s="7"/>
      <c r="X46" s="7"/>
      <c r="Y46" s="7"/>
      <c r="Z46" s="7"/>
      <c r="AA46" s="7"/>
    </row>
    <row r="47" spans="1:27" ht="12.75">
      <c r="A47" s="3">
        <f t="shared" si="1"/>
        <v>38</v>
      </c>
      <c r="B47" s="25" t="s">
        <v>49</v>
      </c>
      <c r="C47" s="81" t="s">
        <v>14</v>
      </c>
      <c r="D47" s="82" t="s">
        <v>3</v>
      </c>
      <c r="E47" s="1"/>
      <c r="F47" s="7" t="s">
        <v>193</v>
      </c>
      <c r="G47" s="7" t="s">
        <v>210</v>
      </c>
      <c r="H47" s="7" t="s">
        <v>193</v>
      </c>
      <c r="I47" s="7" t="s">
        <v>178</v>
      </c>
      <c r="J47" s="7" t="s">
        <v>178</v>
      </c>
      <c r="K47" s="7" t="s">
        <v>210</v>
      </c>
      <c r="L47" s="7" t="s">
        <v>186</v>
      </c>
      <c r="M47" s="7" t="s">
        <v>179</v>
      </c>
      <c r="N47" s="7" t="s">
        <v>179</v>
      </c>
      <c r="O47" s="7" t="s">
        <v>179</v>
      </c>
      <c r="P47" s="7" t="s">
        <v>179</v>
      </c>
      <c r="Q47" s="7" t="s">
        <v>193</v>
      </c>
      <c r="R47" s="7" t="s">
        <v>179</v>
      </c>
      <c r="S47" s="7" t="s">
        <v>187</v>
      </c>
      <c r="T47" s="7" t="s">
        <v>179</v>
      </c>
      <c r="U47" s="3"/>
      <c r="V47" s="3"/>
      <c r="W47" s="7"/>
      <c r="X47" s="7"/>
      <c r="Y47" s="7"/>
      <c r="Z47" s="7"/>
      <c r="AA47" s="7"/>
    </row>
    <row r="48" spans="1:27" ht="12.75">
      <c r="A48" s="3">
        <f t="shared" si="1"/>
        <v>39</v>
      </c>
      <c r="B48" s="25" t="s">
        <v>49</v>
      </c>
      <c r="C48" s="81" t="s">
        <v>13</v>
      </c>
      <c r="D48" s="82" t="s">
        <v>12</v>
      </c>
      <c r="E48" s="1"/>
      <c r="F48" s="7" t="s">
        <v>171</v>
      </c>
      <c r="G48" s="7" t="s">
        <v>170</v>
      </c>
      <c r="H48" s="7" t="s">
        <v>170</v>
      </c>
      <c r="I48" s="7" t="s">
        <v>170</v>
      </c>
      <c r="J48" s="7" t="s">
        <v>173</v>
      </c>
      <c r="K48" s="7" t="s">
        <v>170</v>
      </c>
      <c r="L48" s="7" t="s">
        <v>170</v>
      </c>
      <c r="M48" s="7" t="s">
        <v>258</v>
      </c>
      <c r="N48" s="7" t="s">
        <v>165</v>
      </c>
      <c r="O48" s="7" t="s">
        <v>155</v>
      </c>
      <c r="P48" s="7" t="s">
        <v>169</v>
      </c>
      <c r="Q48" s="7" t="s">
        <v>169</v>
      </c>
      <c r="R48" s="7" t="s">
        <v>165</v>
      </c>
      <c r="S48" s="7" t="s">
        <v>170</v>
      </c>
      <c r="T48" s="7" t="s">
        <v>173</v>
      </c>
      <c r="U48" s="3"/>
      <c r="V48" s="3"/>
      <c r="W48" s="7"/>
      <c r="X48" s="7"/>
      <c r="Y48" s="7"/>
      <c r="Z48" s="7"/>
      <c r="AA48" s="7"/>
    </row>
    <row r="49" spans="1:27" ht="12.75">
      <c r="A49" s="3">
        <f t="shared" si="1"/>
        <v>40</v>
      </c>
      <c r="B49" s="25" t="s">
        <v>49</v>
      </c>
      <c r="C49" s="81" t="s">
        <v>55</v>
      </c>
      <c r="D49" s="82" t="s">
        <v>12</v>
      </c>
      <c r="E49" s="1"/>
      <c r="F49" s="7" t="s">
        <v>219</v>
      </c>
      <c r="G49" s="7" t="s">
        <v>235</v>
      </c>
      <c r="H49" s="7" t="s">
        <v>226</v>
      </c>
      <c r="I49" s="7" t="s">
        <v>220</v>
      </c>
      <c r="J49" s="7" t="s">
        <v>175</v>
      </c>
      <c r="K49" s="7" t="s">
        <v>175</v>
      </c>
      <c r="L49" s="7" t="s">
        <v>238</v>
      </c>
      <c r="M49" s="7" t="s">
        <v>259</v>
      </c>
      <c r="N49" s="7" t="s">
        <v>226</v>
      </c>
      <c r="O49" s="7" t="s">
        <v>235</v>
      </c>
      <c r="P49" s="7" t="s">
        <v>226</v>
      </c>
      <c r="Q49" s="7" t="s">
        <v>249</v>
      </c>
      <c r="R49" s="7" t="s">
        <v>235</v>
      </c>
      <c r="S49" s="7" t="s">
        <v>175</v>
      </c>
      <c r="T49" s="7" t="s">
        <v>235</v>
      </c>
      <c r="U49" s="3"/>
      <c r="V49" s="3"/>
      <c r="W49" s="7"/>
      <c r="X49" s="7"/>
      <c r="Y49" s="7"/>
      <c r="Z49" s="7"/>
      <c r="AA49" s="7"/>
    </row>
    <row r="50" spans="1:27" ht="12.75">
      <c r="A50" s="3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  <c r="V50" s="3"/>
      <c r="W50" s="7"/>
      <c r="X50" s="7"/>
      <c r="Y50" s="7"/>
      <c r="Z50" s="7"/>
      <c r="AA50" s="7"/>
    </row>
    <row r="51" spans="1:37" ht="12.75">
      <c r="A51" s="3"/>
      <c r="B51" s="3"/>
      <c r="C51" s="3"/>
      <c r="D51" s="3"/>
      <c r="U51" s="46"/>
      <c r="V51" s="46"/>
      <c r="W51" s="46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12.75">
      <c r="A52" s="3"/>
      <c r="B52" s="3"/>
      <c r="C52" s="3"/>
      <c r="D52" s="3"/>
      <c r="U52" s="46"/>
      <c r="V52" s="46"/>
      <c r="W52" s="4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12.75">
      <c r="A53" s="3"/>
      <c r="B53" s="3"/>
      <c r="C53" s="3"/>
      <c r="D53" s="3"/>
      <c r="U53" s="46"/>
      <c r="V53" s="46"/>
      <c r="W53" s="46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12.75">
      <c r="A54" s="1" t="s">
        <v>264</v>
      </c>
      <c r="B54" s="3"/>
      <c r="C54" s="3"/>
      <c r="D54" s="3"/>
      <c r="U54" s="46"/>
      <c r="V54" s="46"/>
      <c r="W54" s="4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12.75">
      <c r="A55" s="3" t="s">
        <v>261</v>
      </c>
      <c r="B55" s="3"/>
      <c r="C55" s="3"/>
      <c r="D55" s="3"/>
      <c r="U55" s="46"/>
      <c r="V55" s="46"/>
      <c r="W55" s="4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12.75">
      <c r="A56" s="3" t="s">
        <v>262</v>
      </c>
      <c r="B56" s="3"/>
      <c r="C56" s="3"/>
      <c r="D56" s="3"/>
      <c r="U56" s="46"/>
      <c r="V56" s="46"/>
      <c r="W56" s="4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2.75">
      <c r="A57" s="3" t="s">
        <v>263</v>
      </c>
      <c r="B57" s="3"/>
      <c r="C57" s="3"/>
      <c r="D57" s="3"/>
      <c r="U57" s="46"/>
      <c r="V57" s="46"/>
      <c r="W57" s="4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12.75">
      <c r="A58" s="3" t="s">
        <v>271</v>
      </c>
      <c r="B58" s="3"/>
      <c r="C58" s="3"/>
      <c r="D58" s="3"/>
      <c r="U58" s="46"/>
      <c r="V58" s="46"/>
      <c r="W58" s="46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12.75">
      <c r="A59" s="3"/>
      <c r="B59" s="3"/>
      <c r="C59" s="3"/>
      <c r="D59" s="3"/>
      <c r="U59" s="46"/>
      <c r="V59" s="46"/>
      <c r="W59" s="4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12.75">
      <c r="A60" s="3"/>
      <c r="B60" s="3"/>
      <c r="C60" s="3"/>
      <c r="D60" s="3"/>
      <c r="U60" s="46"/>
      <c r="V60" s="46"/>
      <c r="W60" s="4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12.75">
      <c r="A61" s="3"/>
      <c r="B61" s="3"/>
      <c r="C61" s="3"/>
      <c r="D61" s="3"/>
      <c r="U61" s="46"/>
      <c r="V61" s="46"/>
      <c r="W61" s="4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12.75">
      <c r="A62" s="3"/>
      <c r="B62" s="3"/>
      <c r="C62" s="3"/>
      <c r="D62" s="3"/>
      <c r="U62" s="46"/>
      <c r="V62" s="46"/>
      <c r="W62" s="46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12.75">
      <c r="A63" s="3"/>
      <c r="B63" s="3"/>
      <c r="C63" s="3"/>
      <c r="D63" s="3"/>
      <c r="U63" s="46"/>
      <c r="V63" s="46"/>
      <c r="W63" s="46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12.75">
      <c r="A64" s="3"/>
      <c r="B64" s="3"/>
      <c r="C64" s="3"/>
      <c r="D64" s="3"/>
      <c r="U64" s="46"/>
      <c r="V64" s="46"/>
      <c r="W64" s="46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2.75">
      <c r="A65" s="3"/>
      <c r="B65" s="3"/>
      <c r="C65" s="3"/>
      <c r="D65" s="3"/>
      <c r="U65" s="46"/>
      <c r="V65" s="46"/>
      <c r="W65" s="46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12.75">
      <c r="A66" s="3"/>
      <c r="B66" s="3"/>
      <c r="C66" s="3"/>
      <c r="D66" s="3"/>
      <c r="U66" s="46"/>
      <c r="V66" s="46"/>
      <c r="W66" s="46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12.75">
      <c r="A67" s="3"/>
      <c r="B67" s="3"/>
      <c r="C67" s="3"/>
      <c r="D67" s="3"/>
      <c r="U67" s="46"/>
      <c r="V67" s="46"/>
      <c r="W67" s="46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12.75">
      <c r="A68" s="3"/>
      <c r="B68" s="3"/>
      <c r="C68" s="3"/>
      <c r="D68" s="3"/>
      <c r="U68" s="46"/>
      <c r="V68" s="46"/>
      <c r="W68" s="46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12.75">
      <c r="A69" s="3"/>
      <c r="B69" s="3"/>
      <c r="C69" s="3"/>
      <c r="D69" s="3"/>
      <c r="U69" s="46"/>
      <c r="V69" s="46"/>
      <c r="W69" s="46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12.75">
      <c r="A70" s="3"/>
      <c r="B70" s="3"/>
      <c r="C70" s="3"/>
      <c r="D70" s="3"/>
      <c r="U70" s="46"/>
      <c r="V70" s="46"/>
      <c r="W70" s="46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12.75">
      <c r="A71" s="3"/>
      <c r="B71" s="3"/>
      <c r="C71" s="3"/>
      <c r="D71" s="3"/>
      <c r="U71" s="46"/>
      <c r="V71" s="46"/>
      <c r="W71" s="46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12.75">
      <c r="A72" s="3"/>
      <c r="B72" s="3"/>
      <c r="C72" s="3"/>
      <c r="D72" s="3"/>
      <c r="U72" s="46"/>
      <c r="V72" s="46"/>
      <c r="W72" s="46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2.75">
      <c r="A73" s="3"/>
      <c r="B73" s="3"/>
      <c r="C73" s="3"/>
      <c r="D73" s="3"/>
      <c r="U73" s="46"/>
      <c r="V73" s="46"/>
      <c r="W73" s="46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12.75">
      <c r="A74" s="3"/>
      <c r="B74" s="3"/>
      <c r="C74" s="3"/>
      <c r="D74" s="3"/>
      <c r="U74" s="46"/>
      <c r="V74" s="46"/>
      <c r="W74" s="4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12.75">
      <c r="A75" s="3"/>
      <c r="B75" s="3"/>
      <c r="C75" s="3"/>
      <c r="D75" s="3"/>
      <c r="U75" s="46"/>
      <c r="V75" s="46"/>
      <c r="W75" s="46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2.75">
      <c r="A76" s="3"/>
      <c r="B76" s="3"/>
      <c r="C76" s="3"/>
      <c r="D76" s="3"/>
      <c r="U76" s="46"/>
      <c r="V76" s="46"/>
      <c r="W76" s="46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2.75">
      <c r="A77" s="3"/>
      <c r="B77" s="3"/>
      <c r="C77" s="3"/>
      <c r="D77" s="3"/>
      <c r="U77" s="46"/>
      <c r="V77" s="46"/>
      <c r="W77" s="46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12.75">
      <c r="A78" s="3"/>
      <c r="B78" s="3"/>
      <c r="C78" s="3"/>
      <c r="D78" s="3"/>
      <c r="U78" s="46"/>
      <c r="V78" s="46"/>
      <c r="W78" s="46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12.75">
      <c r="A79" s="3"/>
      <c r="B79" s="3"/>
      <c r="C79" s="3"/>
      <c r="D79" s="3"/>
      <c r="U79" s="46"/>
      <c r="V79" s="46"/>
      <c r="W79" s="46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12.75">
      <c r="A80" s="3"/>
      <c r="B80" s="3"/>
      <c r="C80" s="3"/>
      <c r="D80" s="3"/>
      <c r="U80" s="46"/>
      <c r="V80" s="46"/>
      <c r="W80" s="46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12.75">
      <c r="A81" s="3"/>
      <c r="B81" s="3"/>
      <c r="C81" s="3"/>
      <c r="D81" s="3"/>
      <c r="U81" s="46"/>
      <c r="V81" s="46"/>
      <c r="W81" s="46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12.75">
      <c r="A82" s="3"/>
      <c r="B82" s="3"/>
      <c r="C82" s="3"/>
      <c r="D82" s="3"/>
      <c r="U82" s="46"/>
      <c r="V82" s="46"/>
      <c r="W82" s="46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12.75">
      <c r="A83" s="3"/>
      <c r="B83" s="3"/>
      <c r="C83" s="3"/>
      <c r="D83" s="3"/>
      <c r="U83" s="46"/>
      <c r="V83" s="46"/>
      <c r="W83" s="46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"/>
      <c r="B84" s="3"/>
      <c r="C84" s="3"/>
      <c r="D84" s="3"/>
      <c r="U84" s="46"/>
      <c r="V84" s="46"/>
      <c r="W84" s="46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12.75">
      <c r="A85" s="3"/>
      <c r="B85" s="3"/>
      <c r="C85" s="3"/>
      <c r="D85" s="3"/>
      <c r="U85" s="46"/>
      <c r="V85" s="46"/>
      <c r="W85" s="46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3"/>
      <c r="B86" s="3"/>
      <c r="C86" s="3"/>
      <c r="D86" s="3"/>
      <c r="U86" s="46"/>
      <c r="V86" s="46"/>
      <c r="W86" s="46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12.75">
      <c r="A87" s="3"/>
      <c r="B87" s="3"/>
      <c r="C87" s="3"/>
      <c r="D87" s="3"/>
      <c r="U87" s="46"/>
      <c r="V87" s="46"/>
      <c r="W87" s="46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12.75">
      <c r="A88" s="3"/>
      <c r="B88" s="3"/>
      <c r="C88" s="3"/>
      <c r="D88" s="3"/>
      <c r="U88" s="46"/>
      <c r="V88" s="46"/>
      <c r="W88" s="46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12.75">
      <c r="A89" s="3"/>
      <c r="B89" s="3"/>
      <c r="C89" s="3"/>
      <c r="D89" s="3"/>
      <c r="U89" s="46"/>
      <c r="V89" s="46"/>
      <c r="W89" s="46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"/>
      <c r="B90" s="3"/>
      <c r="C90" s="3"/>
      <c r="D90" s="3"/>
      <c r="U90" s="46"/>
      <c r="V90" s="46"/>
      <c r="W90" s="46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"/>
      <c r="B91" s="3"/>
      <c r="C91" s="3"/>
      <c r="D91" s="3"/>
      <c r="U91" s="46"/>
      <c r="V91" s="46"/>
      <c r="W91" s="46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3"/>
      <c r="B92" s="3"/>
      <c r="C92" s="3"/>
      <c r="D92" s="3"/>
      <c r="U92" s="46"/>
      <c r="V92" s="46"/>
      <c r="W92" s="46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3"/>
      <c r="B93" s="3"/>
      <c r="C93" s="3"/>
      <c r="D93" s="3"/>
      <c r="U93" s="46"/>
      <c r="V93" s="46"/>
      <c r="W93" s="46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"/>
      <c r="B94" s="3"/>
      <c r="C94" s="3"/>
      <c r="D94" s="3"/>
      <c r="U94" s="46"/>
      <c r="V94" s="46"/>
      <c r="W94" s="46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"/>
      <c r="B95" s="3"/>
      <c r="C95" s="3"/>
      <c r="D95" s="3"/>
      <c r="U95" s="46"/>
      <c r="V95" s="46"/>
      <c r="W95" s="46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"/>
      <c r="B96" s="3"/>
      <c r="C96" s="3"/>
      <c r="D96" s="3"/>
      <c r="U96" s="46"/>
      <c r="V96" s="46"/>
      <c r="W96" s="46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3"/>
      <c r="B97" s="3"/>
      <c r="C97" s="3"/>
      <c r="D97" s="3"/>
      <c r="U97" s="46"/>
      <c r="V97" s="46"/>
      <c r="W97" s="46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3"/>
      <c r="B98" s="3"/>
      <c r="C98" s="3"/>
      <c r="D98" s="3"/>
      <c r="U98" s="46"/>
      <c r="V98" s="46"/>
      <c r="W98" s="46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12.75">
      <c r="A99" s="3"/>
      <c r="B99" s="3"/>
      <c r="C99" s="3"/>
      <c r="D99" s="3"/>
      <c r="U99" s="46"/>
      <c r="V99" s="46"/>
      <c r="W99" s="46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12.75">
      <c r="A100" s="3"/>
      <c r="B100" s="3"/>
      <c r="C100" s="3"/>
      <c r="D100" s="3"/>
      <c r="U100" s="46"/>
      <c r="V100" s="46"/>
      <c r="W100" s="46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"/>
      <c r="B101" s="3"/>
      <c r="C101" s="3"/>
      <c r="D101" s="3"/>
      <c r="U101" s="46"/>
      <c r="V101" s="46"/>
      <c r="W101" s="46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12.75">
      <c r="A102" s="3"/>
      <c r="B102" s="3"/>
      <c r="C102" s="3"/>
      <c r="D102" s="3"/>
      <c r="U102" s="46"/>
      <c r="V102" s="46"/>
      <c r="W102" s="46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"/>
      <c r="B103" s="3"/>
      <c r="C103" s="3"/>
      <c r="D103" s="3"/>
      <c r="U103" s="46"/>
      <c r="V103" s="46"/>
      <c r="W103" s="46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3"/>
      <c r="B104" s="3"/>
      <c r="C104" s="3"/>
      <c r="D104" s="3"/>
      <c r="U104" s="46"/>
      <c r="V104" s="46"/>
      <c r="W104" s="46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"/>
      <c r="B105" s="3"/>
      <c r="C105" s="3"/>
      <c r="D105" s="3"/>
      <c r="U105" s="46"/>
      <c r="V105" s="46"/>
      <c r="W105" s="46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3"/>
      <c r="B106" s="3"/>
      <c r="C106" s="3"/>
      <c r="D106" s="3"/>
      <c r="U106" s="46"/>
      <c r="V106" s="46"/>
      <c r="W106" s="46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3"/>
      <c r="B107" s="3"/>
      <c r="C107" s="3"/>
      <c r="D107" s="3"/>
      <c r="U107" s="46"/>
      <c r="V107" s="46"/>
      <c r="W107" s="4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"/>
      <c r="B108" s="3"/>
      <c r="C108" s="3"/>
      <c r="D108" s="3"/>
      <c r="U108" s="46"/>
      <c r="V108" s="46"/>
      <c r="W108" s="46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12.75">
      <c r="A109" s="3"/>
      <c r="B109" s="3"/>
      <c r="C109" s="3"/>
      <c r="D109" s="3"/>
      <c r="U109" s="46"/>
      <c r="V109" s="46"/>
      <c r="W109" s="46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"/>
      <c r="B110" s="3"/>
      <c r="C110" s="3"/>
      <c r="D110" s="3"/>
      <c r="U110" s="46"/>
      <c r="V110" s="46"/>
      <c r="W110" s="46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12.75">
      <c r="A111" s="3"/>
      <c r="B111" s="3"/>
      <c r="C111" s="3"/>
      <c r="D111" s="3"/>
      <c r="U111" s="46"/>
      <c r="V111" s="46"/>
      <c r="W111" s="46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6" ht="12.75">
      <c r="A112" s="3"/>
      <c r="B112" s="3"/>
      <c r="C112" s="3"/>
      <c r="D112" s="3"/>
      <c r="U112" s="20"/>
      <c r="V112" s="20"/>
      <c r="W112" s="20"/>
      <c r="X112" s="3"/>
      <c r="Y112" s="3"/>
      <c r="AE112" s="3"/>
      <c r="AJ112" s="3"/>
    </row>
    <row r="113" spans="1:36" ht="12.75">
      <c r="A113" s="3"/>
      <c r="B113" s="3"/>
      <c r="C113" s="3"/>
      <c r="D113" s="3"/>
      <c r="U113" s="20"/>
      <c r="V113" s="20"/>
      <c r="W113" s="20"/>
      <c r="X113" s="3"/>
      <c r="Y113" s="3"/>
      <c r="AE113" s="3"/>
      <c r="AJ113" s="3"/>
    </row>
    <row r="114" spans="1:36" ht="12.75">
      <c r="A114" s="3"/>
      <c r="B114" s="3"/>
      <c r="C114" s="3"/>
      <c r="D114" s="3"/>
      <c r="U114" s="20"/>
      <c r="V114" s="20"/>
      <c r="W114" s="20"/>
      <c r="X114" s="3"/>
      <c r="Y114" s="3"/>
      <c r="AE114" s="3"/>
      <c r="AJ114" s="3"/>
    </row>
    <row r="115" spans="1:36" ht="12.75">
      <c r="A115" s="3"/>
      <c r="B115" s="3"/>
      <c r="C115" s="3"/>
      <c r="D115" s="3"/>
      <c r="U115" s="20"/>
      <c r="V115" s="20"/>
      <c r="W115" s="20"/>
      <c r="X115" s="3"/>
      <c r="Y115" s="3"/>
      <c r="AE115" s="3"/>
      <c r="AJ115" s="3"/>
    </row>
    <row r="116" spans="1:36" ht="12.75">
      <c r="A116" s="3"/>
      <c r="B116" s="3"/>
      <c r="C116" s="3"/>
      <c r="D116" s="3"/>
      <c r="U116" s="20"/>
      <c r="V116" s="20"/>
      <c r="W116" s="20"/>
      <c r="X116" s="3"/>
      <c r="Y116" s="3"/>
      <c r="AE116" s="3"/>
      <c r="AJ116" s="3"/>
    </row>
    <row r="117" spans="1:36" ht="12.75">
      <c r="A117" s="3"/>
      <c r="B117" s="3"/>
      <c r="C117" s="3"/>
      <c r="D117" s="3"/>
      <c r="U117" s="20"/>
      <c r="V117" s="20"/>
      <c r="W117" s="20"/>
      <c r="X117" s="3"/>
      <c r="Y117" s="3"/>
      <c r="AE117" s="3"/>
      <c r="AJ117" s="3"/>
    </row>
    <row r="118" spans="1:36" ht="12.75">
      <c r="A118" s="3"/>
      <c r="B118" s="3"/>
      <c r="C118" s="3"/>
      <c r="D118" s="3"/>
      <c r="U118" s="20"/>
      <c r="V118" s="20"/>
      <c r="W118" s="20"/>
      <c r="X118" s="3"/>
      <c r="Y118" s="3"/>
      <c r="AE118" s="3"/>
      <c r="AJ118" s="3"/>
    </row>
    <row r="119" spans="1:36" ht="12.75">
      <c r="A119" s="3"/>
      <c r="B119" s="3"/>
      <c r="C119" s="3"/>
      <c r="D119" s="3"/>
      <c r="U119" s="20"/>
      <c r="V119" s="20"/>
      <c r="W119" s="20"/>
      <c r="X119" s="3"/>
      <c r="Y119" s="3"/>
      <c r="AE119" s="3"/>
      <c r="AJ119" s="3"/>
    </row>
    <row r="120" spans="1:36" ht="12.75">
      <c r="A120" s="3"/>
      <c r="B120" s="3"/>
      <c r="C120" s="3"/>
      <c r="D120" s="3"/>
      <c r="U120" s="20"/>
      <c r="V120" s="20"/>
      <c r="W120" s="20"/>
      <c r="X120" s="3"/>
      <c r="Y120" s="3"/>
      <c r="AE120" s="3"/>
      <c r="AJ120" s="3"/>
    </row>
    <row r="121" spans="1:36" ht="12.75">
      <c r="A121" s="3"/>
      <c r="B121" s="3"/>
      <c r="C121" s="3"/>
      <c r="D121" s="3"/>
      <c r="U121" s="20"/>
      <c r="V121" s="20"/>
      <c r="W121" s="20"/>
      <c r="X121" s="3"/>
      <c r="Y121" s="3"/>
      <c r="AE121" s="3"/>
      <c r="AJ121" s="3"/>
    </row>
    <row r="122" spans="1:36" ht="12.75">
      <c r="A122" s="3"/>
      <c r="B122" s="3"/>
      <c r="C122" s="3"/>
      <c r="D122" s="3"/>
      <c r="U122" s="20"/>
      <c r="V122" s="20"/>
      <c r="W122" s="20"/>
      <c r="X122" s="3"/>
      <c r="Y122" s="3"/>
      <c r="AE122" s="3"/>
      <c r="AJ122" s="3"/>
    </row>
    <row r="123" spans="1:36" ht="12.75">
      <c r="A123" s="3"/>
      <c r="B123" s="3"/>
      <c r="C123" s="3"/>
      <c r="D123" s="3"/>
      <c r="U123" s="20"/>
      <c r="V123" s="20"/>
      <c r="W123" s="20"/>
      <c r="X123" s="3"/>
      <c r="Y123" s="3"/>
      <c r="AE123" s="3"/>
      <c r="AJ123" s="3"/>
    </row>
    <row r="124" spans="1:36" ht="12.75">
      <c r="A124" s="3"/>
      <c r="B124" s="3"/>
      <c r="C124" s="3"/>
      <c r="D124" s="3"/>
      <c r="U124" s="20"/>
      <c r="V124" s="20"/>
      <c r="W124" s="20"/>
      <c r="X124" s="3"/>
      <c r="Y124" s="3"/>
      <c r="AE124" s="3"/>
      <c r="AJ124" s="3"/>
    </row>
    <row r="125" spans="1:36" ht="12.75">
      <c r="A125" s="3"/>
      <c r="B125" s="3"/>
      <c r="C125" s="3"/>
      <c r="D125" s="3"/>
      <c r="U125" s="20"/>
      <c r="V125" s="20"/>
      <c r="W125" s="20"/>
      <c r="X125" s="3"/>
      <c r="Y125" s="3"/>
      <c r="AE125" s="3"/>
      <c r="AJ125" s="3"/>
    </row>
    <row r="126" spans="1:36" ht="12.75">
      <c r="A126" s="3"/>
      <c r="B126" s="3"/>
      <c r="C126" s="3"/>
      <c r="D126" s="3"/>
      <c r="U126" s="20"/>
      <c r="V126" s="20"/>
      <c r="W126" s="20"/>
      <c r="X126" s="3"/>
      <c r="Y126" s="3"/>
      <c r="AE126" s="3"/>
      <c r="AJ126" s="3"/>
    </row>
    <row r="127" spans="1:36" ht="12.75">
      <c r="A127" s="3"/>
      <c r="B127" s="3"/>
      <c r="C127" s="3"/>
      <c r="D127" s="3"/>
      <c r="U127" s="20"/>
      <c r="V127" s="20"/>
      <c r="W127" s="20"/>
      <c r="X127" s="3"/>
      <c r="Y127" s="3"/>
      <c r="AE127" s="3"/>
      <c r="AJ127" s="3"/>
    </row>
    <row r="128" spans="1:36" ht="12.75">
      <c r="A128" s="3"/>
      <c r="B128" s="3"/>
      <c r="C128" s="3"/>
      <c r="D128" s="3"/>
      <c r="U128" s="20"/>
      <c r="V128" s="20"/>
      <c r="W128" s="20"/>
      <c r="X128" s="3"/>
      <c r="Y128" s="3"/>
      <c r="AE128" s="3"/>
      <c r="AJ128" s="3"/>
    </row>
    <row r="129" spans="1:36" ht="12.75">
      <c r="A129" s="3"/>
      <c r="B129" s="3"/>
      <c r="C129" s="3"/>
      <c r="D129" s="3"/>
      <c r="U129" s="20"/>
      <c r="V129" s="20"/>
      <c r="W129" s="20"/>
      <c r="X129" s="3"/>
      <c r="Y129" s="3"/>
      <c r="AE129" s="3"/>
      <c r="AJ129" s="3"/>
    </row>
    <row r="130" spans="1:36" ht="12.75">
      <c r="A130" s="3"/>
      <c r="B130" s="3"/>
      <c r="C130" s="3"/>
      <c r="D130" s="3"/>
      <c r="U130" s="20"/>
      <c r="V130" s="20"/>
      <c r="W130" s="20"/>
      <c r="X130" s="3"/>
      <c r="Y130" s="3"/>
      <c r="AE130" s="3"/>
      <c r="AJ130" s="3"/>
    </row>
    <row r="131" spans="1:36" ht="12.75">
      <c r="A131" s="3"/>
      <c r="B131" s="3"/>
      <c r="C131" s="3"/>
      <c r="D131" s="3"/>
      <c r="U131" s="20"/>
      <c r="V131" s="20"/>
      <c r="W131" s="20"/>
      <c r="X131" s="3"/>
      <c r="Y131" s="3"/>
      <c r="AE131" s="3"/>
      <c r="AJ131" s="3"/>
    </row>
    <row r="132" spans="1:36" ht="12.75">
      <c r="A132" s="3"/>
      <c r="B132" s="3"/>
      <c r="C132" s="3"/>
      <c r="D132" s="3"/>
      <c r="U132" s="20"/>
      <c r="V132" s="20"/>
      <c r="W132" s="20"/>
      <c r="X132" s="3"/>
      <c r="Y132" s="3"/>
      <c r="AE132" s="3"/>
      <c r="AJ132" s="3"/>
    </row>
    <row r="133" spans="1:36" ht="12.75">
      <c r="A133" s="3"/>
      <c r="B133" s="3"/>
      <c r="C133" s="3"/>
      <c r="D133" s="3"/>
      <c r="U133" s="20"/>
      <c r="V133" s="20"/>
      <c r="W133" s="20"/>
      <c r="X133" s="3"/>
      <c r="Y133" s="3"/>
      <c r="AE133" s="3"/>
      <c r="AJ133" s="3"/>
    </row>
    <row r="134" spans="1:36" ht="12.75">
      <c r="A134" s="3"/>
      <c r="B134" s="3"/>
      <c r="C134" s="3"/>
      <c r="D134" s="3"/>
      <c r="U134" s="20"/>
      <c r="V134" s="20"/>
      <c r="W134" s="20"/>
      <c r="X134" s="3"/>
      <c r="Y134" s="3"/>
      <c r="AE134" s="3"/>
      <c r="AJ134" s="3"/>
    </row>
    <row r="135" spans="1:36" ht="12.75">
      <c r="A135" s="3"/>
      <c r="B135" s="3"/>
      <c r="C135" s="3"/>
      <c r="D135" s="3"/>
      <c r="U135" s="20"/>
      <c r="V135" s="20"/>
      <c r="W135" s="20"/>
      <c r="X135" s="3"/>
      <c r="Y135" s="3"/>
      <c r="AE135" s="3"/>
      <c r="AJ135" s="3"/>
    </row>
    <row r="136" spans="1:36" ht="12.75">
      <c r="A136" s="3"/>
      <c r="B136" s="3"/>
      <c r="C136" s="3"/>
      <c r="D136" s="3"/>
      <c r="U136" s="20"/>
      <c r="V136" s="20"/>
      <c r="W136" s="20"/>
      <c r="X136" s="3"/>
      <c r="Y136" s="3"/>
      <c r="AE136" s="3"/>
      <c r="AJ136" s="3"/>
    </row>
    <row r="137" spans="1:36" ht="12.75">
      <c r="A137" s="3"/>
      <c r="B137" s="3"/>
      <c r="C137" s="3"/>
      <c r="D137" s="3"/>
      <c r="U137" s="20"/>
      <c r="V137" s="20"/>
      <c r="W137" s="20"/>
      <c r="X137" s="3"/>
      <c r="Y137" s="3"/>
      <c r="AE137" s="3"/>
      <c r="AJ137" s="3"/>
    </row>
    <row r="138" spans="1:36" ht="12.75">
      <c r="A138" s="3"/>
      <c r="B138" s="3"/>
      <c r="C138" s="3"/>
      <c r="D138" s="3"/>
      <c r="U138" s="20"/>
      <c r="V138" s="20"/>
      <c r="W138" s="20"/>
      <c r="X138" s="3"/>
      <c r="Y138" s="3"/>
      <c r="AE138" s="3"/>
      <c r="AJ138" s="3"/>
    </row>
    <row r="139" spans="1:36" ht="12.75">
      <c r="A139" s="3"/>
      <c r="B139" s="3"/>
      <c r="C139" s="3"/>
      <c r="D139" s="3"/>
      <c r="U139" s="20"/>
      <c r="V139" s="20"/>
      <c r="W139" s="20"/>
      <c r="X139" s="3"/>
      <c r="Y139" s="3"/>
      <c r="AE139" s="3"/>
      <c r="AJ139" s="3"/>
    </row>
    <row r="140" spans="1:36" ht="12.75">
      <c r="A140" s="3"/>
      <c r="B140" s="3"/>
      <c r="C140" s="3"/>
      <c r="D140" s="3"/>
      <c r="U140" s="20"/>
      <c r="V140" s="20"/>
      <c r="W140" s="20"/>
      <c r="X140" s="3"/>
      <c r="Y140" s="3"/>
      <c r="AE140" s="3"/>
      <c r="AJ140" s="3"/>
    </row>
    <row r="141" spans="1:36" ht="12.75">
      <c r="A141" s="3"/>
      <c r="B141" s="3"/>
      <c r="C141" s="3"/>
      <c r="D141" s="3"/>
      <c r="U141" s="20"/>
      <c r="V141" s="20"/>
      <c r="W141" s="20"/>
      <c r="X141" s="3"/>
      <c r="Y141" s="3"/>
      <c r="AE141" s="3"/>
      <c r="AJ141" s="3"/>
    </row>
    <row r="142" spans="1:36" ht="12.75">
      <c r="A142" s="3"/>
      <c r="B142" s="3"/>
      <c r="C142" s="3"/>
      <c r="D142" s="3"/>
      <c r="U142" s="20"/>
      <c r="V142" s="20"/>
      <c r="W142" s="20"/>
      <c r="X142" s="3"/>
      <c r="Y142" s="3"/>
      <c r="AE142" s="3"/>
      <c r="AJ142" s="3"/>
    </row>
    <row r="143" spans="1:36" ht="12.75">
      <c r="A143" s="3"/>
      <c r="B143" s="3"/>
      <c r="C143" s="3"/>
      <c r="D143" s="3"/>
      <c r="U143" s="20"/>
      <c r="V143" s="20"/>
      <c r="W143" s="20"/>
      <c r="X143" s="3"/>
      <c r="Y143" s="3"/>
      <c r="AE143" s="3"/>
      <c r="AJ143" s="3"/>
    </row>
    <row r="144" spans="1:36" ht="12.75">
      <c r="A144" s="3"/>
      <c r="B144" s="3"/>
      <c r="C144" s="3"/>
      <c r="D144" s="3"/>
      <c r="U144" s="20"/>
      <c r="V144" s="20"/>
      <c r="W144" s="20"/>
      <c r="X144" s="3"/>
      <c r="Y144" s="3"/>
      <c r="AE144" s="3"/>
      <c r="AJ144" s="3"/>
    </row>
    <row r="145" spans="1:36" ht="12.75">
      <c r="A145" s="3"/>
      <c r="B145" s="3"/>
      <c r="C145" s="3"/>
      <c r="D145" s="3"/>
      <c r="U145" s="20"/>
      <c r="V145" s="20"/>
      <c r="W145" s="20"/>
      <c r="X145" s="3"/>
      <c r="Y145" s="3"/>
      <c r="AE145" s="3"/>
      <c r="AJ145" s="3"/>
    </row>
    <row r="146" spans="1:36" ht="12.75">
      <c r="A146" s="3"/>
      <c r="B146" s="3"/>
      <c r="C146" s="3"/>
      <c r="D146" s="3"/>
      <c r="U146" s="20"/>
      <c r="V146" s="20"/>
      <c r="W146" s="20"/>
      <c r="X146" s="3"/>
      <c r="Y146" s="3"/>
      <c r="AE146" s="3"/>
      <c r="AJ146" s="3"/>
    </row>
    <row r="147" spans="1:36" ht="12.75">
      <c r="A147" s="3"/>
      <c r="B147" s="3"/>
      <c r="C147" s="3"/>
      <c r="D147" s="3"/>
      <c r="U147" s="20"/>
      <c r="V147" s="20"/>
      <c r="W147" s="20"/>
      <c r="X147" s="3"/>
      <c r="Y147" s="3"/>
      <c r="AE147" s="3"/>
      <c r="AJ147" s="3"/>
    </row>
    <row r="148" spans="1:36" ht="12.75">
      <c r="A148" s="3"/>
      <c r="B148" s="3"/>
      <c r="C148" s="3"/>
      <c r="D148" s="3"/>
      <c r="U148" s="20"/>
      <c r="V148" s="20"/>
      <c r="W148" s="20"/>
      <c r="X148" s="3"/>
      <c r="Y148" s="3"/>
      <c r="AE148" s="3"/>
      <c r="AJ148" s="3"/>
    </row>
    <row r="149" spans="1:36" ht="12.75">
      <c r="A149" s="3"/>
      <c r="B149" s="3"/>
      <c r="C149" s="3"/>
      <c r="D149" s="3"/>
      <c r="U149" s="20"/>
      <c r="V149" s="20"/>
      <c r="W149" s="20"/>
      <c r="X149" s="3"/>
      <c r="Y149" s="3"/>
      <c r="AE149" s="3"/>
      <c r="AJ149" s="3"/>
    </row>
    <row r="150" spans="1:36" ht="12.75">
      <c r="A150" s="3"/>
      <c r="B150" s="3"/>
      <c r="C150" s="3"/>
      <c r="D150" s="3"/>
      <c r="U150" s="20"/>
      <c r="V150" s="20"/>
      <c r="W150" s="20"/>
      <c r="X150" s="3"/>
      <c r="Y150" s="3"/>
      <c r="AE150" s="3"/>
      <c r="AJ150" s="3"/>
    </row>
    <row r="151" spans="1:36" ht="12.75">
      <c r="A151" s="3"/>
      <c r="B151" s="3"/>
      <c r="C151" s="3"/>
      <c r="D151" s="3"/>
      <c r="U151" s="20"/>
      <c r="V151" s="20"/>
      <c r="W151" s="20"/>
      <c r="X151" s="3"/>
      <c r="Y151" s="3"/>
      <c r="AE151" s="3"/>
      <c r="AJ151" s="3"/>
    </row>
    <row r="152" spans="1:36" ht="12.75">
      <c r="A152" s="3"/>
      <c r="B152" s="3"/>
      <c r="C152" s="3"/>
      <c r="D152" s="3"/>
      <c r="U152" s="20"/>
      <c r="V152" s="20"/>
      <c r="W152" s="20"/>
      <c r="X152" s="3"/>
      <c r="Y152" s="3"/>
      <c r="AE152" s="3"/>
      <c r="AJ152" s="3"/>
    </row>
    <row r="153" spans="1:36" ht="12.75">
      <c r="A153" s="3"/>
      <c r="B153" s="3"/>
      <c r="C153" s="3"/>
      <c r="D153" s="3"/>
      <c r="U153" s="20"/>
      <c r="V153" s="20"/>
      <c r="W153" s="20"/>
      <c r="X153" s="3"/>
      <c r="Y153" s="3"/>
      <c r="AE153" s="3"/>
      <c r="AJ153" s="3"/>
    </row>
    <row r="154" spans="1:36" ht="12.75">
      <c r="A154" s="3"/>
      <c r="B154" s="3"/>
      <c r="C154" s="3"/>
      <c r="D154" s="3"/>
      <c r="U154" s="20"/>
      <c r="V154" s="20"/>
      <c r="W154" s="20"/>
      <c r="X154" s="3"/>
      <c r="Y154" s="3"/>
      <c r="AE154" s="3"/>
      <c r="AJ154" s="3"/>
    </row>
    <row r="155" spans="1:36" ht="12.75">
      <c r="A155" s="3"/>
      <c r="B155" s="3"/>
      <c r="C155" s="3"/>
      <c r="D155" s="3"/>
      <c r="U155" s="20"/>
      <c r="V155" s="20"/>
      <c r="W155" s="20"/>
      <c r="X155" s="3"/>
      <c r="Y155" s="3"/>
      <c r="AE155" s="3"/>
      <c r="AJ155" s="3"/>
    </row>
    <row r="156" spans="1:36" ht="12.75">
      <c r="A156" s="3"/>
      <c r="B156" s="3"/>
      <c r="C156" s="3"/>
      <c r="D156" s="3"/>
      <c r="U156" s="20"/>
      <c r="V156" s="20"/>
      <c r="W156" s="20"/>
      <c r="X156" s="3"/>
      <c r="Y156" s="3"/>
      <c r="AE156" s="3"/>
      <c r="AJ156" s="3"/>
    </row>
    <row r="157" spans="1:36" ht="12.75">
      <c r="A157" s="3"/>
      <c r="B157" s="3"/>
      <c r="C157" s="3"/>
      <c r="D157" s="3"/>
      <c r="U157" s="20"/>
      <c r="V157" s="20"/>
      <c r="W157" s="20"/>
      <c r="X157" s="3"/>
      <c r="Y157" s="3"/>
      <c r="AE157" s="3"/>
      <c r="AJ157" s="3"/>
    </row>
    <row r="158" spans="1:36" ht="12.75">
      <c r="A158" s="3"/>
      <c r="B158" s="3"/>
      <c r="C158" s="3"/>
      <c r="D158" s="3"/>
      <c r="U158" s="20"/>
      <c r="V158" s="20"/>
      <c r="W158" s="20"/>
      <c r="X158" s="3"/>
      <c r="Y158" s="3"/>
      <c r="AE158" s="3"/>
      <c r="AJ158" s="3"/>
    </row>
    <row r="159" spans="1:36" ht="12.75">
      <c r="A159" s="3"/>
      <c r="B159" s="3"/>
      <c r="C159" s="3"/>
      <c r="D159" s="3"/>
      <c r="U159" s="20"/>
      <c r="V159" s="20"/>
      <c r="W159" s="20"/>
      <c r="X159" s="3"/>
      <c r="Y159" s="3"/>
      <c r="AE159" s="3"/>
      <c r="AJ159" s="3"/>
    </row>
    <row r="160" spans="1:36" ht="12.75">
      <c r="A160" s="3"/>
      <c r="B160" s="3"/>
      <c r="C160" s="3"/>
      <c r="D160" s="3"/>
      <c r="U160" s="20"/>
      <c r="V160" s="20"/>
      <c r="W160" s="20"/>
      <c r="X160" s="3"/>
      <c r="Y160" s="3"/>
      <c r="AE160" s="3"/>
      <c r="AJ160" s="3"/>
    </row>
    <row r="161" spans="1:36" ht="12.75">
      <c r="A161" s="3"/>
      <c r="B161" s="3"/>
      <c r="C161" s="3"/>
      <c r="D161" s="3"/>
      <c r="U161" s="20"/>
      <c r="V161" s="20"/>
      <c r="W161" s="20"/>
      <c r="X161" s="3"/>
      <c r="Y161" s="3"/>
      <c r="AE161" s="3"/>
      <c r="AJ161" s="3"/>
    </row>
    <row r="162" spans="1:36" ht="12.75">
      <c r="A162" s="3"/>
      <c r="B162" s="3"/>
      <c r="C162" s="3"/>
      <c r="D162" s="3"/>
      <c r="U162" s="20"/>
      <c r="V162" s="20"/>
      <c r="W162" s="20"/>
      <c r="X162" s="3"/>
      <c r="Y162" s="3"/>
      <c r="AE162" s="3"/>
      <c r="AJ162" s="3"/>
    </row>
    <row r="163" spans="1:36" ht="12.75">
      <c r="A163" s="3"/>
      <c r="B163" s="3"/>
      <c r="C163" s="3"/>
      <c r="D163" s="3"/>
      <c r="U163" s="20"/>
      <c r="V163" s="20"/>
      <c r="W163" s="20"/>
      <c r="X163" s="3"/>
      <c r="Y163" s="3"/>
      <c r="AE163" s="3"/>
      <c r="AJ163" s="3"/>
    </row>
    <row r="164" spans="1:36" ht="12.75">
      <c r="A164" s="3"/>
      <c r="B164" s="3"/>
      <c r="C164" s="3"/>
      <c r="D164" s="3"/>
      <c r="U164" s="20"/>
      <c r="V164" s="20"/>
      <c r="W164" s="20"/>
      <c r="X164" s="3"/>
      <c r="Y164" s="3"/>
      <c r="AE164" s="3"/>
      <c r="AJ164" s="3"/>
    </row>
    <row r="165" spans="1:36" ht="12.75">
      <c r="A165" s="3"/>
      <c r="B165" s="3"/>
      <c r="C165" s="3"/>
      <c r="D165" s="3"/>
      <c r="U165" s="20"/>
      <c r="V165" s="20"/>
      <c r="W165" s="20"/>
      <c r="X165" s="3"/>
      <c r="Y165" s="3"/>
      <c r="AE165" s="3"/>
      <c r="AJ165" s="3"/>
    </row>
    <row r="166" spans="1:36" ht="12.75">
      <c r="A166" s="3"/>
      <c r="B166" s="3"/>
      <c r="C166" s="3"/>
      <c r="D166" s="3"/>
      <c r="U166" s="20"/>
      <c r="V166" s="20"/>
      <c r="W166" s="20"/>
      <c r="X166" s="3"/>
      <c r="Y166" s="3"/>
      <c r="AE166" s="3"/>
      <c r="AJ166" s="3"/>
    </row>
    <row r="167" spans="1:36" ht="12.75">
      <c r="A167" s="3"/>
      <c r="B167" s="3"/>
      <c r="C167" s="3"/>
      <c r="D167" s="3"/>
      <c r="U167" s="20"/>
      <c r="V167" s="20"/>
      <c r="W167" s="20"/>
      <c r="X167" s="3"/>
      <c r="Y167" s="3"/>
      <c r="AE167" s="3"/>
      <c r="AJ167" s="3"/>
    </row>
    <row r="168" spans="1:36" ht="12.75">
      <c r="A168" s="3"/>
      <c r="B168" s="3"/>
      <c r="C168" s="3"/>
      <c r="D168" s="3"/>
      <c r="U168" s="20"/>
      <c r="V168" s="20"/>
      <c r="W168" s="20"/>
      <c r="X168" s="3"/>
      <c r="Y168" s="3"/>
      <c r="AE168" s="3"/>
      <c r="AJ168" s="3"/>
    </row>
    <row r="169" spans="1:36" ht="12.75">
      <c r="A169" s="3"/>
      <c r="B169" s="3"/>
      <c r="C169" s="3"/>
      <c r="D169" s="3"/>
      <c r="U169" s="20"/>
      <c r="V169" s="20"/>
      <c r="W169" s="20"/>
      <c r="X169" s="3"/>
      <c r="Y169" s="3"/>
      <c r="AE169" s="3"/>
      <c r="AJ169" s="3"/>
    </row>
    <row r="170" spans="1:36" ht="12.75">
      <c r="A170" s="3"/>
      <c r="B170" s="3"/>
      <c r="C170" s="3"/>
      <c r="D170" s="3"/>
      <c r="U170" s="20"/>
      <c r="V170" s="20"/>
      <c r="W170" s="20"/>
      <c r="X170" s="3"/>
      <c r="Y170" s="3"/>
      <c r="AE170" s="3"/>
      <c r="AJ170" s="3"/>
    </row>
    <row r="171" spans="1:36" ht="12.75">
      <c r="A171" s="3"/>
      <c r="B171" s="3"/>
      <c r="C171" s="3"/>
      <c r="D171" s="3"/>
      <c r="U171" s="20"/>
      <c r="V171" s="20"/>
      <c r="W171" s="20"/>
      <c r="X171" s="3"/>
      <c r="Y171" s="3"/>
      <c r="AE171" s="3"/>
      <c r="AJ171" s="3"/>
    </row>
    <row r="172" spans="1:36" ht="12.75">
      <c r="A172" s="3"/>
      <c r="B172" s="3"/>
      <c r="C172" s="3"/>
      <c r="D172" s="3"/>
      <c r="U172" s="20"/>
      <c r="V172" s="20"/>
      <c r="W172" s="20"/>
      <c r="X172" s="3"/>
      <c r="Y172" s="3"/>
      <c r="AE172" s="3"/>
      <c r="AJ172" s="3"/>
    </row>
    <row r="173" spans="1:36" ht="12.75">
      <c r="A173" s="3"/>
      <c r="B173" s="3"/>
      <c r="C173" s="3"/>
      <c r="D173" s="3"/>
      <c r="U173" s="20"/>
      <c r="V173" s="20"/>
      <c r="W173" s="20"/>
      <c r="X173" s="3"/>
      <c r="Y173" s="3"/>
      <c r="AE173" s="3"/>
      <c r="AJ173" s="3"/>
    </row>
    <row r="174" spans="1:36" ht="12.75">
      <c r="A174" s="3"/>
      <c r="B174" s="3"/>
      <c r="C174" s="3"/>
      <c r="D174" s="3"/>
      <c r="U174" s="20"/>
      <c r="V174" s="20"/>
      <c r="W174" s="20"/>
      <c r="X174" s="3"/>
      <c r="Y174" s="3"/>
      <c r="AE174" s="3"/>
      <c r="AJ174" s="3"/>
    </row>
    <row r="175" spans="1:36" ht="12.75">
      <c r="A175" s="3"/>
      <c r="B175" s="3"/>
      <c r="C175" s="3"/>
      <c r="D175" s="3"/>
      <c r="U175" s="20"/>
      <c r="V175" s="20"/>
      <c r="W175" s="20"/>
      <c r="X175" s="3"/>
      <c r="Y175" s="3"/>
      <c r="AE175" s="3"/>
      <c r="AJ175" s="3"/>
    </row>
    <row r="176" spans="1:36" ht="12.75">
      <c r="A176" s="3"/>
      <c r="B176" s="3"/>
      <c r="C176" s="3"/>
      <c r="D176" s="3"/>
      <c r="U176" s="20"/>
      <c r="V176" s="20"/>
      <c r="W176" s="20"/>
      <c r="X176" s="3"/>
      <c r="Y176" s="3"/>
      <c r="AE176" s="3"/>
      <c r="AJ176" s="3"/>
    </row>
    <row r="177" spans="1:36" ht="12.75">
      <c r="A177" s="3"/>
      <c r="B177" s="3"/>
      <c r="C177" s="3"/>
      <c r="D177" s="3"/>
      <c r="U177" s="20"/>
      <c r="V177" s="20"/>
      <c r="W177" s="20"/>
      <c r="X177" s="3"/>
      <c r="Y177" s="3"/>
      <c r="AE177" s="3"/>
      <c r="AJ177" s="3"/>
    </row>
    <row r="178" spans="1:36" ht="12.75">
      <c r="A178" s="3"/>
      <c r="B178" s="3"/>
      <c r="C178" s="3"/>
      <c r="D178" s="3"/>
      <c r="U178" s="20"/>
      <c r="V178" s="20"/>
      <c r="W178" s="20"/>
      <c r="X178" s="3"/>
      <c r="Y178" s="3"/>
      <c r="AE178" s="3"/>
      <c r="AJ178" s="3"/>
    </row>
    <row r="179" spans="1:36" ht="12.75">
      <c r="A179" s="3"/>
      <c r="B179" s="3"/>
      <c r="C179" s="3"/>
      <c r="D179" s="3"/>
      <c r="U179" s="20"/>
      <c r="V179" s="20"/>
      <c r="W179" s="20"/>
      <c r="X179" s="3"/>
      <c r="Y179" s="3"/>
      <c r="AE179" s="3"/>
      <c r="AJ179" s="3"/>
    </row>
    <row r="180" spans="1:36" ht="12.75">
      <c r="A180" s="3"/>
      <c r="B180" s="3"/>
      <c r="C180" s="3"/>
      <c r="D180" s="3"/>
      <c r="U180" s="20"/>
      <c r="V180" s="20"/>
      <c r="W180" s="20"/>
      <c r="X180" s="3"/>
      <c r="Y180" s="3"/>
      <c r="AE180" s="3"/>
      <c r="AJ180" s="3"/>
    </row>
    <row r="181" spans="1:36" ht="12.75">
      <c r="A181" s="3"/>
      <c r="B181" s="3"/>
      <c r="C181" s="3"/>
      <c r="D181" s="3"/>
      <c r="U181" s="20"/>
      <c r="V181" s="20"/>
      <c r="W181" s="20"/>
      <c r="X181" s="3"/>
      <c r="Y181" s="3"/>
      <c r="AE181" s="3"/>
      <c r="AJ181" s="3"/>
    </row>
    <row r="182" spans="1:36" ht="12.75">
      <c r="A182" s="3"/>
      <c r="B182" s="3"/>
      <c r="C182" s="3"/>
      <c r="D182" s="3"/>
      <c r="U182" s="20"/>
      <c r="V182" s="20"/>
      <c r="W182" s="20"/>
      <c r="X182" s="3"/>
      <c r="Y182" s="3"/>
      <c r="AE182" s="3"/>
      <c r="AJ182" s="3"/>
    </row>
    <row r="183" spans="1:36" ht="12.75">
      <c r="A183" s="3"/>
      <c r="B183" s="3"/>
      <c r="C183" s="3"/>
      <c r="D183" s="3"/>
      <c r="U183" s="20"/>
      <c r="V183" s="20"/>
      <c r="W183" s="20"/>
      <c r="X183" s="3"/>
      <c r="Y183" s="3"/>
      <c r="AE183" s="3"/>
      <c r="AJ183" s="3"/>
    </row>
    <row r="184" spans="1:36" ht="12.75">
      <c r="A184" s="3"/>
      <c r="B184" s="3"/>
      <c r="C184" s="3"/>
      <c r="D184" s="3"/>
      <c r="U184" s="20"/>
      <c r="V184" s="20"/>
      <c r="W184" s="20"/>
      <c r="X184" s="3"/>
      <c r="Y184" s="3"/>
      <c r="AE184" s="3"/>
      <c r="AJ184" s="3"/>
    </row>
    <row r="185" spans="1:36" ht="12.75">
      <c r="A185" s="3"/>
      <c r="B185" s="3"/>
      <c r="C185" s="3"/>
      <c r="D185" s="3"/>
      <c r="U185" s="20"/>
      <c r="V185" s="20"/>
      <c r="W185" s="20"/>
      <c r="X185" s="3"/>
      <c r="Y185" s="3"/>
      <c r="AE185" s="3"/>
      <c r="AJ185" s="3"/>
    </row>
    <row r="186" spans="1:36" ht="12.75">
      <c r="A186" s="3"/>
      <c r="B186" s="3"/>
      <c r="C186" s="3"/>
      <c r="D186" s="3"/>
      <c r="U186" s="20"/>
      <c r="V186" s="20"/>
      <c r="W186" s="20"/>
      <c r="X186" s="3"/>
      <c r="Y186" s="3"/>
      <c r="AE186" s="3"/>
      <c r="AJ186" s="3"/>
    </row>
    <row r="187" spans="1:36" ht="12.75">
      <c r="A187" s="3"/>
      <c r="B187" s="3"/>
      <c r="C187" s="3"/>
      <c r="D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U187" s="20"/>
      <c r="V187" s="20"/>
      <c r="W187" s="20"/>
      <c r="X187" s="3"/>
      <c r="Y187" s="3"/>
      <c r="AE187" s="3"/>
      <c r="AJ187" s="3"/>
    </row>
    <row r="188" spans="1:36" ht="12.75">
      <c r="A188" s="3"/>
      <c r="B188" s="3"/>
      <c r="C188" s="3"/>
      <c r="D188" s="3"/>
      <c r="U188" s="20"/>
      <c r="V188" s="20"/>
      <c r="W188" s="20"/>
      <c r="X188" s="3"/>
      <c r="Y188" s="3"/>
      <c r="AE188" s="3"/>
      <c r="AJ188" s="3"/>
    </row>
    <row r="189" spans="1:36" ht="12.75">
      <c r="A189" s="3"/>
      <c r="B189" s="3"/>
      <c r="C189" s="3"/>
      <c r="D189" s="3"/>
      <c r="U189" s="20"/>
      <c r="V189" s="20"/>
      <c r="W189" s="20"/>
      <c r="X189" s="3"/>
      <c r="Y189" s="3"/>
      <c r="AE189" s="3"/>
      <c r="AJ189" s="3"/>
    </row>
    <row r="190" spans="1:36" ht="12.75">
      <c r="A190" s="3"/>
      <c r="B190" s="3"/>
      <c r="C190" s="3"/>
      <c r="D190" s="3"/>
      <c r="U190" s="20"/>
      <c r="V190" s="20"/>
      <c r="W190" s="20"/>
      <c r="X190" s="3"/>
      <c r="Y190" s="3"/>
      <c r="AE190" s="3"/>
      <c r="AJ190" s="3"/>
    </row>
    <row r="191" spans="1:36" ht="12.75">
      <c r="A191" s="3"/>
      <c r="B191" s="3"/>
      <c r="C191" s="3"/>
      <c r="D191" s="3"/>
      <c r="U191" s="20"/>
      <c r="V191" s="20"/>
      <c r="W191" s="20"/>
      <c r="X191" s="3"/>
      <c r="Y191" s="3"/>
      <c r="AE191" s="3"/>
      <c r="AJ191" s="3"/>
    </row>
    <row r="192" spans="1:36" ht="12.75">
      <c r="A192" s="3"/>
      <c r="B192" s="3"/>
      <c r="C192" s="3"/>
      <c r="D192" s="3"/>
      <c r="U192" s="20"/>
      <c r="V192" s="20"/>
      <c r="W192" s="20"/>
      <c r="X192" s="3"/>
      <c r="Y192" s="3"/>
      <c r="AE192" s="3"/>
      <c r="AJ192" s="3"/>
    </row>
    <row r="193" spans="1:36" ht="12.75">
      <c r="A193" s="3"/>
      <c r="B193" s="3"/>
      <c r="C193" s="3"/>
      <c r="D193" s="3"/>
      <c r="U193" s="20"/>
      <c r="V193" s="20"/>
      <c r="W193" s="20"/>
      <c r="X193" s="3"/>
      <c r="Y193" s="3"/>
      <c r="AE193" s="3"/>
      <c r="AJ193" s="3"/>
    </row>
    <row r="194" spans="1:36" ht="12.75">
      <c r="A194" s="3"/>
      <c r="B194" s="3"/>
      <c r="C194" s="3"/>
      <c r="D194" s="3"/>
      <c r="U194" s="20"/>
      <c r="V194" s="20"/>
      <c r="W194" s="20"/>
      <c r="X194" s="3"/>
      <c r="Y194" s="3"/>
      <c r="AE194" s="3"/>
      <c r="AJ194" s="3"/>
    </row>
    <row r="195" spans="1:36" ht="12.75">
      <c r="A195" s="3"/>
      <c r="B195" s="3"/>
      <c r="C195" s="3"/>
      <c r="D195" s="3"/>
      <c r="U195" s="20"/>
      <c r="V195" s="20"/>
      <c r="W195" s="20"/>
      <c r="X195" s="3"/>
      <c r="Y195" s="3"/>
      <c r="AE195" s="3"/>
      <c r="AJ195" s="3"/>
    </row>
    <row r="196" spans="1:36" ht="12.75">
      <c r="A196" s="3"/>
      <c r="B196" s="3"/>
      <c r="C196" s="3"/>
      <c r="D196" s="3"/>
      <c r="U196" s="20"/>
      <c r="V196" s="20"/>
      <c r="W196" s="20"/>
      <c r="X196" s="3"/>
      <c r="Y196" s="3"/>
      <c r="AE196" s="3"/>
      <c r="AJ196" s="3"/>
    </row>
    <row r="197" spans="1:36" ht="12.75">
      <c r="A197" s="3"/>
      <c r="B197" s="3"/>
      <c r="C197" s="3"/>
      <c r="D197" s="3"/>
      <c r="U197" s="20"/>
      <c r="V197" s="20"/>
      <c r="W197" s="20"/>
      <c r="X197" s="3"/>
      <c r="Y197" s="3"/>
      <c r="AE197" s="3"/>
      <c r="AJ197" s="3"/>
    </row>
    <row r="198" spans="1:36" ht="12.75">
      <c r="A198" s="3"/>
      <c r="B198" s="3"/>
      <c r="C198" s="3"/>
      <c r="D198" s="3"/>
      <c r="U198" s="20"/>
      <c r="V198" s="20"/>
      <c r="W198" s="20"/>
      <c r="X198" s="3"/>
      <c r="Y198" s="3"/>
      <c r="AE198" s="3"/>
      <c r="AJ198" s="3"/>
    </row>
    <row r="199" spans="1:36" ht="12.75">
      <c r="A199" s="3"/>
      <c r="B199" s="3"/>
      <c r="C199" s="3"/>
      <c r="D199" s="3"/>
      <c r="U199" s="20"/>
      <c r="V199" s="20"/>
      <c r="W199" s="20"/>
      <c r="X199" s="3"/>
      <c r="Y199" s="3"/>
      <c r="AE199" s="3"/>
      <c r="AJ199" s="3"/>
    </row>
    <row r="200" spans="1:36" ht="12.75">
      <c r="A200" s="3"/>
      <c r="B200" s="3"/>
      <c r="C200" s="3"/>
      <c r="D200" s="3"/>
      <c r="U200" s="20"/>
      <c r="V200" s="20"/>
      <c r="W200" s="20"/>
      <c r="X200" s="3"/>
      <c r="Y200" s="3"/>
      <c r="AE200" s="3"/>
      <c r="AJ200" s="3"/>
    </row>
    <row r="201" spans="1:36" ht="12.75">
      <c r="A201" s="3"/>
      <c r="B201" s="3"/>
      <c r="C201" s="3"/>
      <c r="D201" s="3"/>
      <c r="U201" s="20"/>
      <c r="V201" s="20"/>
      <c r="W201" s="20"/>
      <c r="X201" s="3"/>
      <c r="Y201" s="3"/>
      <c r="AE201" s="3"/>
      <c r="AJ201" s="3"/>
    </row>
    <row r="202" spans="1:36" ht="12.75">
      <c r="A202" s="3"/>
      <c r="B202" s="3"/>
      <c r="C202" s="3"/>
      <c r="D202" s="3"/>
      <c r="U202" s="20"/>
      <c r="V202" s="20"/>
      <c r="W202" s="20"/>
      <c r="X202" s="3"/>
      <c r="Y202" s="3"/>
      <c r="AE202" s="3"/>
      <c r="AJ202" s="3"/>
    </row>
    <row r="203" spans="1:36" ht="12.75">
      <c r="A203" s="3"/>
      <c r="B203" s="3"/>
      <c r="C203" s="3"/>
      <c r="D203" s="3"/>
      <c r="U203" s="20"/>
      <c r="V203" s="20"/>
      <c r="W203" s="20"/>
      <c r="X203" s="3"/>
      <c r="Y203" s="3"/>
      <c r="AE203" s="3"/>
      <c r="AJ203" s="3"/>
    </row>
    <row r="204" spans="1:36" ht="12.75">
      <c r="A204" s="3"/>
      <c r="B204" s="3"/>
      <c r="C204" s="3"/>
      <c r="D204" s="3"/>
      <c r="U204" s="20"/>
      <c r="V204" s="20"/>
      <c r="W204" s="20"/>
      <c r="X204" s="3"/>
      <c r="Y204" s="3"/>
      <c r="AE204" s="3"/>
      <c r="AJ204" s="3"/>
    </row>
    <row r="205" spans="1:36" ht="12.75">
      <c r="A205" s="3"/>
      <c r="B205" s="3"/>
      <c r="C205" s="3"/>
      <c r="D205" s="3"/>
      <c r="U205" s="20"/>
      <c r="V205" s="20"/>
      <c r="W205" s="20"/>
      <c r="X205" s="3"/>
      <c r="Y205" s="3"/>
      <c r="AE205" s="3"/>
      <c r="AJ205" s="3"/>
    </row>
    <row r="206" spans="1:36" ht="12.75">
      <c r="A206" s="3"/>
      <c r="B206" s="3"/>
      <c r="C206" s="3"/>
      <c r="D206" s="3"/>
      <c r="U206" s="20"/>
      <c r="V206" s="20"/>
      <c r="W206" s="20"/>
      <c r="X206" s="3"/>
      <c r="Y206" s="3"/>
      <c r="AE206" s="3"/>
      <c r="AJ206" s="3"/>
    </row>
    <row r="207" spans="1:36" ht="12.75">
      <c r="A207" s="3"/>
      <c r="B207" s="3"/>
      <c r="C207" s="3"/>
      <c r="D207" s="3"/>
      <c r="U207" s="20"/>
      <c r="V207" s="20"/>
      <c r="W207" s="20"/>
      <c r="X207" s="3"/>
      <c r="Y207" s="3"/>
      <c r="AE207" s="3"/>
      <c r="AJ207" s="3"/>
    </row>
    <row r="208" spans="1:36" ht="12.75">
      <c r="A208" s="3"/>
      <c r="B208" s="3"/>
      <c r="C208" s="3"/>
      <c r="D208" s="3"/>
      <c r="U208" s="20"/>
      <c r="V208" s="20"/>
      <c r="W208" s="20"/>
      <c r="X208" s="3"/>
      <c r="Y208" s="3"/>
      <c r="AE208" s="3"/>
      <c r="AJ208" s="3"/>
    </row>
    <row r="209" spans="1:36" ht="12.75">
      <c r="A209" s="3"/>
      <c r="B209" s="3"/>
      <c r="C209" s="3"/>
      <c r="D209" s="3"/>
      <c r="U209" s="20"/>
      <c r="V209" s="20"/>
      <c r="W209" s="20"/>
      <c r="X209" s="3"/>
      <c r="Y209" s="3"/>
      <c r="AE209" s="3"/>
      <c r="AJ209" s="3"/>
    </row>
    <row r="210" spans="1:36" ht="12.75">
      <c r="A210" s="3"/>
      <c r="B210" s="3"/>
      <c r="C210" s="3"/>
      <c r="D210" s="3"/>
      <c r="U210" s="20"/>
      <c r="V210" s="20"/>
      <c r="W210" s="20"/>
      <c r="X210" s="3"/>
      <c r="Y210" s="3"/>
      <c r="AE210" s="3"/>
      <c r="AJ210" s="3"/>
    </row>
    <row r="211" spans="1:36" ht="12.75">
      <c r="A211" s="3"/>
      <c r="B211" s="3"/>
      <c r="C211" s="3"/>
      <c r="D211" s="3"/>
      <c r="U211" s="20"/>
      <c r="V211" s="20"/>
      <c r="W211" s="20"/>
      <c r="X211" s="3"/>
      <c r="Y211" s="3"/>
      <c r="AE211" s="3"/>
      <c r="AJ211" s="3"/>
    </row>
    <row r="212" spans="1:36" ht="12.75">
      <c r="A212" s="3"/>
      <c r="B212" s="3"/>
      <c r="C212" s="3"/>
      <c r="D212" s="3"/>
      <c r="U212" s="20"/>
      <c r="V212" s="20"/>
      <c r="W212" s="20"/>
      <c r="X212" s="3"/>
      <c r="Y212" s="3"/>
      <c r="AE212" s="3"/>
      <c r="AJ212" s="3"/>
    </row>
    <row r="213" spans="1:36" ht="12.75">
      <c r="A213" s="3"/>
      <c r="B213" s="3"/>
      <c r="C213" s="3"/>
      <c r="D213" s="3"/>
      <c r="U213" s="20"/>
      <c r="V213" s="20"/>
      <c r="W213" s="20"/>
      <c r="X213" s="3"/>
      <c r="Y213" s="3"/>
      <c r="AE213" s="3"/>
      <c r="AJ213" s="3"/>
    </row>
    <row r="214" spans="1:36" ht="12.75">
      <c r="A214" s="3"/>
      <c r="B214" s="3"/>
      <c r="C214" s="3"/>
      <c r="D214" s="3"/>
      <c r="U214" s="20"/>
      <c r="V214" s="20"/>
      <c r="W214" s="20"/>
      <c r="X214" s="3"/>
      <c r="Y214" s="3"/>
      <c r="AE214" s="3"/>
      <c r="AJ214" s="3"/>
    </row>
    <row r="215" spans="1:36" ht="12.75">
      <c r="A215" s="3"/>
      <c r="B215" s="3"/>
      <c r="C215" s="3"/>
      <c r="D215" s="3"/>
      <c r="U215" s="20"/>
      <c r="V215" s="20"/>
      <c r="W215" s="20"/>
      <c r="X215" s="3"/>
      <c r="Y215" s="3"/>
      <c r="AE215" s="3"/>
      <c r="AJ215" s="3"/>
    </row>
    <row r="216" spans="1:36" ht="12.75">
      <c r="A216" s="3"/>
      <c r="B216" s="3"/>
      <c r="C216" s="3"/>
      <c r="D216" s="3"/>
      <c r="U216" s="20"/>
      <c r="V216" s="20"/>
      <c r="W216" s="20"/>
      <c r="X216" s="3"/>
      <c r="Y216" s="3"/>
      <c r="AE216" s="3"/>
      <c r="AJ216" s="3"/>
    </row>
    <row r="217" spans="1:36" ht="12.75">
      <c r="A217" s="3"/>
      <c r="B217" s="3"/>
      <c r="C217" s="3"/>
      <c r="D217" s="3"/>
      <c r="U217" s="20"/>
      <c r="V217" s="20"/>
      <c r="W217" s="20"/>
      <c r="X217" s="3"/>
      <c r="Y217" s="3"/>
      <c r="AE217" s="3"/>
      <c r="AJ217" s="3"/>
    </row>
    <row r="218" spans="1:36" ht="12.75">
      <c r="A218" s="3"/>
      <c r="B218" s="3"/>
      <c r="C218" s="3"/>
      <c r="D218" s="3"/>
      <c r="U218" s="20"/>
      <c r="V218" s="20"/>
      <c r="W218" s="20"/>
      <c r="X218" s="3"/>
      <c r="Y218" s="3"/>
      <c r="AE218" s="3"/>
      <c r="AJ218" s="3"/>
    </row>
    <row r="219" spans="1:36" ht="12.75">
      <c r="A219" s="3"/>
      <c r="B219" s="3"/>
      <c r="C219" s="3"/>
      <c r="D219" s="3"/>
      <c r="U219" s="20"/>
      <c r="V219" s="20"/>
      <c r="W219" s="20"/>
      <c r="X219" s="3"/>
      <c r="Y219" s="3"/>
      <c r="AE219" s="3"/>
      <c r="AJ219" s="3"/>
    </row>
    <row r="220" spans="1:36" ht="12.75">
      <c r="A220" s="3"/>
      <c r="B220" s="3"/>
      <c r="C220" s="3"/>
      <c r="D220" s="3"/>
      <c r="U220" s="20"/>
      <c r="V220" s="20"/>
      <c r="W220" s="20"/>
      <c r="X220" s="3"/>
      <c r="Y220" s="3"/>
      <c r="AE220" s="3"/>
      <c r="AJ220" s="3"/>
    </row>
    <row r="221" spans="1:36" ht="12.75">
      <c r="A221" s="3"/>
      <c r="B221" s="3"/>
      <c r="C221" s="3"/>
      <c r="D221" s="3"/>
      <c r="U221" s="20"/>
      <c r="V221" s="20"/>
      <c r="W221" s="20"/>
      <c r="X221" s="3"/>
      <c r="Y221" s="3"/>
      <c r="AE221" s="3"/>
      <c r="AJ221" s="3"/>
    </row>
    <row r="222" spans="1:36" ht="12.75">
      <c r="A222" s="3"/>
      <c r="B222" s="3"/>
      <c r="C222" s="3"/>
      <c r="D222" s="3"/>
      <c r="U222" s="20"/>
      <c r="V222" s="20"/>
      <c r="W222" s="20"/>
      <c r="X222" s="3"/>
      <c r="Y222" s="3"/>
      <c r="AE222" s="3"/>
      <c r="AJ222" s="3"/>
    </row>
    <row r="223" spans="1:36" ht="12.75">
      <c r="A223" s="3"/>
      <c r="B223" s="3"/>
      <c r="C223" s="3"/>
      <c r="D223" s="3"/>
      <c r="U223" s="20"/>
      <c r="V223" s="20"/>
      <c r="W223" s="20"/>
      <c r="X223" s="3"/>
      <c r="Y223" s="3"/>
      <c r="AE223" s="3"/>
      <c r="AJ223" s="3"/>
    </row>
    <row r="224" spans="1:36" ht="12.75">
      <c r="A224" s="3"/>
      <c r="B224" s="3"/>
      <c r="C224" s="3"/>
      <c r="D224" s="3"/>
      <c r="U224" s="20"/>
      <c r="V224" s="20"/>
      <c r="W224" s="20"/>
      <c r="X224" s="3"/>
      <c r="Y224" s="3"/>
      <c r="AE224" s="3"/>
      <c r="AJ224" s="3"/>
    </row>
    <row r="225" spans="1:36" ht="12.75">
      <c r="A225" s="3"/>
      <c r="B225" s="3"/>
      <c r="C225" s="3"/>
      <c r="D225" s="3"/>
      <c r="U225" s="20"/>
      <c r="V225" s="20"/>
      <c r="W225" s="20"/>
      <c r="X225" s="3"/>
      <c r="Y225" s="3"/>
      <c r="AE225" s="3"/>
      <c r="AJ225" s="3"/>
    </row>
    <row r="226" spans="1:36" ht="12.75">
      <c r="A226" s="3"/>
      <c r="B226" s="3"/>
      <c r="C226" s="3"/>
      <c r="D226" s="3"/>
      <c r="U226" s="20"/>
      <c r="V226" s="20"/>
      <c r="W226" s="20"/>
      <c r="X226" s="3"/>
      <c r="Y226" s="3"/>
      <c r="AE226" s="3"/>
      <c r="AJ226" s="3"/>
    </row>
    <row r="227" spans="1:36" ht="12.75">
      <c r="A227" s="3"/>
      <c r="B227" s="3"/>
      <c r="C227" s="3"/>
      <c r="D227" s="3"/>
      <c r="U227" s="20"/>
      <c r="V227" s="20"/>
      <c r="W227" s="20"/>
      <c r="X227" s="3"/>
      <c r="Y227" s="3"/>
      <c r="AE227" s="3"/>
      <c r="AJ227" s="3"/>
    </row>
    <row r="228" spans="1:36" ht="12.75">
      <c r="A228" s="3"/>
      <c r="B228" s="3"/>
      <c r="C228" s="3"/>
      <c r="D228" s="3"/>
      <c r="U228" s="20"/>
      <c r="V228" s="20"/>
      <c r="W228" s="20"/>
      <c r="X228" s="3"/>
      <c r="Y228" s="3"/>
      <c r="AE228" s="3"/>
      <c r="AJ228" s="3"/>
    </row>
    <row r="229" spans="1:36" ht="12.75">
      <c r="A229" s="3"/>
      <c r="B229" s="3"/>
      <c r="C229" s="3"/>
      <c r="D229" s="3"/>
      <c r="U229" s="20"/>
      <c r="V229" s="20"/>
      <c r="W229" s="20"/>
      <c r="X229" s="3"/>
      <c r="Y229" s="3"/>
      <c r="AE229" s="3"/>
      <c r="AJ229" s="3"/>
    </row>
    <row r="230" spans="1:36" ht="12.75">
      <c r="A230" s="3"/>
      <c r="B230" s="3"/>
      <c r="C230" s="3"/>
      <c r="D230" s="3"/>
      <c r="U230" s="20"/>
      <c r="V230" s="20"/>
      <c r="W230" s="20"/>
      <c r="X230" s="3"/>
      <c r="Y230" s="3"/>
      <c r="AE230" s="3"/>
      <c r="AJ230" s="3"/>
    </row>
    <row r="231" spans="1:36" ht="12.75">
      <c r="A231" s="3"/>
      <c r="B231" s="3"/>
      <c r="C231" s="3"/>
      <c r="D231" s="3"/>
      <c r="U231" s="20"/>
      <c r="V231" s="20"/>
      <c r="W231" s="20"/>
      <c r="X231" s="3"/>
      <c r="Y231" s="3"/>
      <c r="AE231" s="3"/>
      <c r="AJ231" s="3"/>
    </row>
    <row r="232" spans="1:36" ht="12.75">
      <c r="A232" s="3"/>
      <c r="B232" s="3"/>
      <c r="C232" s="3"/>
      <c r="D232" s="3"/>
      <c r="U232" s="20"/>
      <c r="V232" s="20"/>
      <c r="W232" s="20"/>
      <c r="X232" s="3"/>
      <c r="Y232" s="3"/>
      <c r="AE232" s="3"/>
      <c r="AJ232" s="3"/>
    </row>
    <row r="233" spans="1:36" ht="12.75">
      <c r="A233" s="3"/>
      <c r="B233" s="3"/>
      <c r="C233" s="3"/>
      <c r="D233" s="3"/>
      <c r="U233" s="20"/>
      <c r="V233" s="20"/>
      <c r="W233" s="20"/>
      <c r="X233" s="3"/>
      <c r="Y233" s="3"/>
      <c r="AE233" s="3"/>
      <c r="AJ233" s="3"/>
    </row>
    <row r="234" spans="1:36" ht="12.75">
      <c r="A234" s="3"/>
      <c r="B234" s="3"/>
      <c r="C234" s="3"/>
      <c r="D234" s="3"/>
      <c r="U234" s="20"/>
      <c r="V234" s="20"/>
      <c r="W234" s="20"/>
      <c r="X234" s="3"/>
      <c r="Y234" s="3"/>
      <c r="AE234" s="3"/>
      <c r="AJ234" s="3"/>
    </row>
    <row r="235" spans="1:36" ht="12.75">
      <c r="A235" s="3"/>
      <c r="B235" s="3"/>
      <c r="C235" s="3"/>
      <c r="D235" s="3"/>
      <c r="U235" s="20"/>
      <c r="V235" s="20"/>
      <c r="W235" s="20"/>
      <c r="X235" s="3"/>
      <c r="Y235" s="3"/>
      <c r="AE235" s="3"/>
      <c r="AJ235" s="3"/>
    </row>
    <row r="236" spans="1:36" ht="12.75">
      <c r="A236" s="3"/>
      <c r="B236" s="3"/>
      <c r="C236" s="3"/>
      <c r="D236" s="3"/>
      <c r="U236" s="20"/>
      <c r="V236" s="20"/>
      <c r="W236" s="20"/>
      <c r="X236" s="3"/>
      <c r="Y236" s="3"/>
      <c r="AE236" s="3"/>
      <c r="AJ236" s="3"/>
    </row>
    <row r="237" spans="1:36" ht="12.75">
      <c r="A237" s="3"/>
      <c r="B237" s="3"/>
      <c r="C237" s="3"/>
      <c r="D237" s="3"/>
      <c r="U237" s="20"/>
      <c r="V237" s="20"/>
      <c r="W237" s="20"/>
      <c r="X237" s="3"/>
      <c r="Y237" s="3"/>
      <c r="AE237" s="3"/>
      <c r="AJ237" s="3"/>
    </row>
    <row r="238" spans="1:36" ht="12.75">
      <c r="A238" s="3"/>
      <c r="B238" s="3"/>
      <c r="C238" s="3"/>
      <c r="D238" s="3"/>
      <c r="U238" s="20"/>
      <c r="V238" s="20"/>
      <c r="W238" s="20"/>
      <c r="X238" s="3"/>
      <c r="Y238" s="3"/>
      <c r="AE238" s="3"/>
      <c r="AJ238" s="3"/>
    </row>
    <row r="239" spans="1:36" ht="12.75">
      <c r="A239" s="3"/>
      <c r="B239" s="3"/>
      <c r="C239" s="3"/>
      <c r="D239" s="3"/>
      <c r="U239" s="20"/>
      <c r="V239" s="20"/>
      <c r="W239" s="20"/>
      <c r="X239" s="3"/>
      <c r="Y239" s="3"/>
      <c r="AE239" s="3"/>
      <c r="AJ239" s="3"/>
    </row>
    <row r="240" spans="1:36" ht="12.75">
      <c r="A240" s="3"/>
      <c r="B240" s="3"/>
      <c r="C240" s="3"/>
      <c r="D240" s="3"/>
      <c r="U240" s="20"/>
      <c r="V240" s="20"/>
      <c r="W240" s="20"/>
      <c r="X240" s="3"/>
      <c r="Y240" s="3"/>
      <c r="AE240" s="3"/>
      <c r="AJ240" s="3"/>
    </row>
    <row r="241" spans="1:36" ht="12.75">
      <c r="A241" s="3"/>
      <c r="B241" s="3"/>
      <c r="C241" s="3"/>
      <c r="D241" s="3"/>
      <c r="U241" s="20"/>
      <c r="V241" s="20"/>
      <c r="W241" s="20"/>
      <c r="X241" s="3"/>
      <c r="Y241" s="3"/>
      <c r="AE241" s="3"/>
      <c r="AJ241" s="3"/>
    </row>
    <row r="242" spans="1:36" ht="12.75">
      <c r="A242" s="3"/>
      <c r="B242" s="3"/>
      <c r="C242" s="3"/>
      <c r="D242" s="3"/>
      <c r="U242" s="20"/>
      <c r="V242" s="20"/>
      <c r="W242" s="20"/>
      <c r="X242" s="3"/>
      <c r="Y242" s="3"/>
      <c r="AE242" s="3"/>
      <c r="AJ242" s="3"/>
    </row>
    <row r="243" spans="1:36" ht="12.75">
      <c r="A243" s="3"/>
      <c r="B243" s="3"/>
      <c r="C243" s="3"/>
      <c r="D243" s="3"/>
      <c r="U243" s="20"/>
      <c r="V243" s="20"/>
      <c r="W243" s="20"/>
      <c r="X243" s="3"/>
      <c r="Y243" s="3"/>
      <c r="AE243" s="3"/>
      <c r="AJ243" s="3"/>
    </row>
    <row r="244" spans="1:36" ht="12.75">
      <c r="A244" s="3"/>
      <c r="B244" s="3"/>
      <c r="C244" s="3"/>
      <c r="D244" s="3"/>
      <c r="U244" s="20"/>
      <c r="V244" s="20"/>
      <c r="W244" s="20"/>
      <c r="X244" s="3"/>
      <c r="Y244" s="3"/>
      <c r="AE244" s="3"/>
      <c r="AJ244" s="3"/>
    </row>
    <row r="245" spans="1:36" ht="12.75">
      <c r="A245" s="3"/>
      <c r="B245" s="3"/>
      <c r="C245" s="3"/>
      <c r="D245" s="3"/>
      <c r="U245" s="20"/>
      <c r="V245" s="20"/>
      <c r="W245" s="20"/>
      <c r="X245" s="3"/>
      <c r="Y245" s="3"/>
      <c r="AE245" s="3"/>
      <c r="AJ245" s="3"/>
    </row>
    <row r="246" spans="1:36" ht="12.75">
      <c r="A246" s="3"/>
      <c r="B246" s="3"/>
      <c r="C246" s="3"/>
      <c r="D246" s="3"/>
      <c r="U246" s="20"/>
      <c r="V246" s="20"/>
      <c r="W246" s="20"/>
      <c r="X246" s="3"/>
      <c r="Y246" s="3"/>
      <c r="AE246" s="3"/>
      <c r="AJ246" s="3"/>
    </row>
    <row r="247" spans="1:36" ht="12.75">
      <c r="A247" s="3"/>
      <c r="B247" s="3"/>
      <c r="C247" s="3"/>
      <c r="D247" s="3"/>
      <c r="U247" s="20"/>
      <c r="V247" s="20"/>
      <c r="W247" s="20"/>
      <c r="X247" s="3"/>
      <c r="Y247" s="3"/>
      <c r="AE247" s="3"/>
      <c r="AJ247" s="3"/>
    </row>
    <row r="248" spans="1:36" ht="12.75">
      <c r="A248" s="3"/>
      <c r="B248" s="3"/>
      <c r="C248" s="3"/>
      <c r="D248" s="3"/>
      <c r="U248" s="20"/>
      <c r="V248" s="20"/>
      <c r="W248" s="20"/>
      <c r="X248" s="3"/>
      <c r="Y248" s="3"/>
      <c r="AE248" s="3"/>
      <c r="AJ248" s="3"/>
    </row>
    <row r="249" spans="1:36" ht="12.75">
      <c r="A249" s="3"/>
      <c r="B249" s="3"/>
      <c r="C249" s="3"/>
      <c r="D249" s="3"/>
      <c r="U249" s="20"/>
      <c r="V249" s="20"/>
      <c r="W249" s="20"/>
      <c r="X249" s="3"/>
      <c r="Y249" s="3"/>
      <c r="AE249" s="3"/>
      <c r="AJ249" s="3"/>
    </row>
    <row r="250" spans="1:36" ht="12.75">
      <c r="A250" s="3"/>
      <c r="B250" s="3"/>
      <c r="C250" s="3"/>
      <c r="D250" s="3"/>
      <c r="U250" s="20"/>
      <c r="V250" s="20"/>
      <c r="W250" s="20"/>
      <c r="X250" s="3"/>
      <c r="Y250" s="3"/>
      <c r="AE250" s="3"/>
      <c r="AJ250" s="3"/>
    </row>
    <row r="251" spans="1:36" ht="12.75">
      <c r="A251" s="3"/>
      <c r="B251" s="3"/>
      <c r="C251" s="3"/>
      <c r="D251" s="3"/>
      <c r="U251" s="20"/>
      <c r="V251" s="20"/>
      <c r="W251" s="20"/>
      <c r="X251" s="3"/>
      <c r="Y251" s="3"/>
      <c r="AE251" s="3"/>
      <c r="AJ251" s="3"/>
    </row>
    <row r="252" spans="1:36" ht="12.75">
      <c r="A252" s="3"/>
      <c r="B252" s="3"/>
      <c r="C252" s="3"/>
      <c r="D252" s="3"/>
      <c r="U252" s="20"/>
      <c r="V252" s="20"/>
      <c r="W252" s="20"/>
      <c r="X252" s="3"/>
      <c r="Y252" s="3"/>
      <c r="AE252" s="3"/>
      <c r="AJ252" s="3"/>
    </row>
    <row r="253" spans="1:36" ht="12.75">
      <c r="A253" s="3"/>
      <c r="B253" s="3"/>
      <c r="C253" s="3"/>
      <c r="D253" s="3"/>
      <c r="U253" s="20"/>
      <c r="V253" s="20"/>
      <c r="W253" s="20"/>
      <c r="X253" s="3"/>
      <c r="Y253" s="3"/>
      <c r="AE253" s="3"/>
      <c r="AJ253" s="3"/>
    </row>
    <row r="254" spans="1:36" ht="12.75">
      <c r="A254" s="3"/>
      <c r="B254" s="3"/>
      <c r="C254" s="3"/>
      <c r="D254" s="3"/>
      <c r="U254" s="20"/>
      <c r="V254" s="20"/>
      <c r="W254" s="20"/>
      <c r="X254" s="3"/>
      <c r="Y254" s="3"/>
      <c r="AE254" s="3"/>
      <c r="AJ254" s="3"/>
    </row>
    <row r="255" spans="1:36" ht="12.75">
      <c r="A255" s="3"/>
      <c r="B255" s="3"/>
      <c r="C255" s="3"/>
      <c r="D255" s="3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U255" s="20"/>
      <c r="V255" s="20"/>
      <c r="W255" s="20"/>
      <c r="X255" s="3"/>
      <c r="Y255" s="3"/>
      <c r="AE255" s="3"/>
      <c r="AJ255" s="3"/>
    </row>
    <row r="256" spans="1:36" ht="12.75">
      <c r="A256" s="3"/>
      <c r="B256" s="3"/>
      <c r="C256" s="3"/>
      <c r="D256" s="3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U256" s="20"/>
      <c r="V256" s="20"/>
      <c r="W256" s="20"/>
      <c r="X256" s="3"/>
      <c r="Y256" s="3"/>
      <c r="AE256" s="3"/>
      <c r="AJ256" s="3"/>
    </row>
    <row r="257" spans="1:36" ht="12.75">
      <c r="A257" s="3"/>
      <c r="B257" s="3"/>
      <c r="C257" s="3"/>
      <c r="D257" s="3"/>
      <c r="U257" s="20"/>
      <c r="V257" s="20"/>
      <c r="W257" s="20"/>
      <c r="X257" s="3"/>
      <c r="Y257" s="3"/>
      <c r="AE257" s="3"/>
      <c r="AJ257" s="3"/>
    </row>
    <row r="258" spans="1:36" ht="12.75">
      <c r="A258" s="3"/>
      <c r="B258" s="3"/>
      <c r="C258" s="3"/>
      <c r="D258" s="3"/>
      <c r="U258" s="20"/>
      <c r="V258" s="20"/>
      <c r="W258" s="20"/>
      <c r="X258" s="3"/>
      <c r="Y258" s="3"/>
      <c r="AE258" s="3"/>
      <c r="AJ258" s="3"/>
    </row>
    <row r="259" spans="1:36" ht="12.75">
      <c r="A259" s="3"/>
      <c r="B259" s="3"/>
      <c r="C259" s="3"/>
      <c r="D259" s="3"/>
      <c r="U259" s="20"/>
      <c r="V259" s="20"/>
      <c r="W259" s="20"/>
      <c r="X259" s="3"/>
      <c r="Y259" s="3"/>
      <c r="AE259" s="3"/>
      <c r="AJ259" s="3"/>
    </row>
    <row r="260" spans="1:36" ht="12.75">
      <c r="A260" s="3"/>
      <c r="B260" s="3"/>
      <c r="C260" s="3"/>
      <c r="D260" s="3"/>
      <c r="U260" s="20"/>
      <c r="V260" s="20"/>
      <c r="W260" s="20"/>
      <c r="X260" s="3"/>
      <c r="Y260" s="3"/>
      <c r="AE260" s="3"/>
      <c r="AJ260" s="3"/>
    </row>
    <row r="261" spans="1:36" ht="12.75">
      <c r="A261" s="3"/>
      <c r="B261" s="3"/>
      <c r="C261" s="3"/>
      <c r="D261" s="3"/>
      <c r="U261" s="20"/>
      <c r="V261" s="20"/>
      <c r="W261" s="20"/>
      <c r="X261" s="3"/>
      <c r="Y261" s="3"/>
      <c r="AE261" s="3"/>
      <c r="AJ261" s="3"/>
    </row>
    <row r="262" spans="1:36" ht="12.75">
      <c r="A262" s="3"/>
      <c r="B262" s="3"/>
      <c r="C262" s="3"/>
      <c r="D262" s="3"/>
      <c r="U262" s="20"/>
      <c r="V262" s="20"/>
      <c r="W262" s="20"/>
      <c r="X262" s="3"/>
      <c r="Y262" s="3"/>
      <c r="AE262" s="3"/>
      <c r="AJ262" s="3"/>
    </row>
    <row r="263" spans="1:36" ht="12.75">
      <c r="A263" s="3"/>
      <c r="B263" s="3"/>
      <c r="C263" s="3"/>
      <c r="D263" s="3"/>
      <c r="U263" s="20"/>
      <c r="V263" s="20"/>
      <c r="W263" s="20"/>
      <c r="X263" s="3"/>
      <c r="Y263" s="3"/>
      <c r="AE263" s="3"/>
      <c r="AJ263" s="3"/>
    </row>
    <row r="264" spans="1:36" ht="12.75">
      <c r="A264" s="3"/>
      <c r="B264" s="3"/>
      <c r="C264" s="3"/>
      <c r="D264" s="3"/>
      <c r="U264" s="20"/>
      <c r="V264" s="20"/>
      <c r="W264" s="20"/>
      <c r="X264" s="3"/>
      <c r="Y264" s="3"/>
      <c r="AE264" s="3"/>
      <c r="AJ264" s="3"/>
    </row>
    <row r="265" spans="1:36" ht="12.75">
      <c r="A265" s="3"/>
      <c r="B265" s="3"/>
      <c r="C265" s="3"/>
      <c r="D265" s="3"/>
      <c r="U265" s="20"/>
      <c r="V265" s="20"/>
      <c r="W265" s="20"/>
      <c r="X265" s="3"/>
      <c r="Y265" s="3"/>
      <c r="AE265" s="3"/>
      <c r="AJ265" s="3"/>
    </row>
    <row r="266" spans="1:36" ht="12.75">
      <c r="A266" s="3"/>
      <c r="B266" s="3"/>
      <c r="C266" s="3"/>
      <c r="D266" s="3"/>
      <c r="U266" s="20"/>
      <c r="V266" s="20"/>
      <c r="W266" s="20"/>
      <c r="X266" s="3"/>
      <c r="Y266" s="3"/>
      <c r="AE266" s="3"/>
      <c r="AJ266" s="3"/>
    </row>
    <row r="267" spans="1:36" ht="12.75">
      <c r="A267" s="3"/>
      <c r="B267" s="3"/>
      <c r="C267" s="3"/>
      <c r="D267" s="3"/>
      <c r="U267" s="20"/>
      <c r="V267" s="20"/>
      <c r="W267" s="20"/>
      <c r="X267" s="3"/>
      <c r="Y267" s="3"/>
      <c r="AE267" s="3"/>
      <c r="AJ267" s="3"/>
    </row>
    <row r="268" spans="1:36" ht="12.75">
      <c r="A268" s="3"/>
      <c r="B268" s="3"/>
      <c r="C268" s="3"/>
      <c r="D268" s="3"/>
      <c r="U268" s="20"/>
      <c r="V268" s="20"/>
      <c r="W268" s="20"/>
      <c r="X268" s="3"/>
      <c r="Y268" s="3"/>
      <c r="AE268" s="3"/>
      <c r="AJ268" s="3"/>
    </row>
    <row r="269" spans="1:36" ht="12.75">
      <c r="A269" s="3"/>
      <c r="B269" s="3"/>
      <c r="C269" s="3"/>
      <c r="D269" s="3"/>
      <c r="U269" s="20"/>
      <c r="V269" s="20"/>
      <c r="W269" s="20"/>
      <c r="X269" s="3"/>
      <c r="Y269" s="3"/>
      <c r="AE269" s="3"/>
      <c r="AJ269" s="3"/>
    </row>
    <row r="270" spans="1:36" ht="12.75">
      <c r="A270" s="3"/>
      <c r="B270" s="3"/>
      <c r="C270" s="3"/>
      <c r="D270" s="3"/>
      <c r="U270" s="20"/>
      <c r="V270" s="20"/>
      <c r="W270" s="20"/>
      <c r="X270" s="3"/>
      <c r="Y270" s="3"/>
      <c r="AE270" s="3"/>
      <c r="AJ270" s="3"/>
    </row>
    <row r="271" spans="1:36" ht="12.75">
      <c r="A271" s="3"/>
      <c r="B271" s="3"/>
      <c r="C271" s="3"/>
      <c r="D271" s="3"/>
      <c r="U271" s="20"/>
      <c r="V271" s="20"/>
      <c r="W271" s="20"/>
      <c r="X271" s="3"/>
      <c r="Y271" s="3"/>
      <c r="AE271" s="3"/>
      <c r="AJ271" s="3"/>
    </row>
    <row r="272" spans="1:36" ht="12.75">
      <c r="A272" s="3"/>
      <c r="B272" s="3"/>
      <c r="C272" s="3"/>
      <c r="D272" s="3"/>
      <c r="U272" s="20"/>
      <c r="V272" s="20"/>
      <c r="W272" s="20"/>
      <c r="X272" s="3"/>
      <c r="Y272" s="3"/>
      <c r="AE272" s="3"/>
      <c r="AJ272" s="3"/>
    </row>
    <row r="273" spans="1:36" ht="12.75">
      <c r="A273" s="3"/>
      <c r="B273" s="3"/>
      <c r="C273" s="3"/>
      <c r="D273" s="3"/>
      <c r="U273" s="20"/>
      <c r="V273" s="20"/>
      <c r="W273" s="20"/>
      <c r="X273" s="3"/>
      <c r="Y273" s="3"/>
      <c r="AE273" s="3"/>
      <c r="AJ273" s="3"/>
    </row>
    <row r="274" spans="1:36" ht="12.75">
      <c r="A274" s="3"/>
      <c r="B274" s="3"/>
      <c r="C274" s="3"/>
      <c r="D274" s="3"/>
      <c r="U274" s="20"/>
      <c r="V274" s="20"/>
      <c r="W274" s="20"/>
      <c r="X274" s="3"/>
      <c r="Y274" s="3"/>
      <c r="AE274" s="3"/>
      <c r="AJ274" s="3"/>
    </row>
    <row r="275" spans="1:36" ht="12.75">
      <c r="A275" s="3"/>
      <c r="B275" s="3"/>
      <c r="C275" s="3"/>
      <c r="D275" s="3"/>
      <c r="U275" s="20"/>
      <c r="V275" s="20"/>
      <c r="W275" s="20"/>
      <c r="X275" s="3"/>
      <c r="Y275" s="3"/>
      <c r="AE275" s="3"/>
      <c r="AJ275" s="3"/>
    </row>
    <row r="276" spans="1:36" ht="12.75">
      <c r="A276" s="3"/>
      <c r="B276" s="3"/>
      <c r="C276" s="3"/>
      <c r="D276" s="3"/>
      <c r="U276" s="20"/>
      <c r="V276" s="20"/>
      <c r="W276" s="20"/>
      <c r="X276" s="3"/>
      <c r="Y276" s="3"/>
      <c r="AE276" s="3"/>
      <c r="AJ276" s="3"/>
    </row>
    <row r="277" spans="1:36" ht="12.75">
      <c r="A277" s="3"/>
      <c r="B277" s="3"/>
      <c r="C277" s="3"/>
      <c r="D277" s="3"/>
      <c r="U277" s="20"/>
      <c r="V277" s="20"/>
      <c r="W277" s="20"/>
      <c r="X277" s="3"/>
      <c r="Y277" s="3"/>
      <c r="AE277" s="3"/>
      <c r="AJ277" s="3"/>
    </row>
    <row r="278" spans="1:36" ht="12.75">
      <c r="A278" s="3"/>
      <c r="B278" s="3"/>
      <c r="C278" s="3"/>
      <c r="D278" s="3"/>
      <c r="U278" s="20"/>
      <c r="V278" s="20"/>
      <c r="W278" s="20"/>
      <c r="X278" s="3"/>
      <c r="Y278" s="3"/>
      <c r="AE278" s="3"/>
      <c r="AJ278" s="3"/>
    </row>
    <row r="279" spans="1:36" ht="12.75">
      <c r="A279" s="3"/>
      <c r="B279" s="3"/>
      <c r="C279" s="3"/>
      <c r="D279" s="3"/>
      <c r="U279" s="20"/>
      <c r="V279" s="20"/>
      <c r="W279" s="20"/>
      <c r="X279" s="3"/>
      <c r="Y279" s="3"/>
      <c r="AE279" s="3"/>
      <c r="AJ279" s="3"/>
    </row>
    <row r="280" spans="1:36" ht="12.75">
      <c r="A280" s="3"/>
      <c r="B280" s="3"/>
      <c r="C280" s="3"/>
      <c r="D280" s="3"/>
      <c r="U280" s="20"/>
      <c r="V280" s="20"/>
      <c r="W280" s="20"/>
      <c r="X280" s="3"/>
      <c r="Y280" s="3"/>
      <c r="AE280" s="3"/>
      <c r="AJ280" s="3"/>
    </row>
    <row r="281" spans="1:36" ht="12.75">
      <c r="A281" s="3"/>
      <c r="B281" s="3"/>
      <c r="C281" s="3"/>
      <c r="D281" s="3"/>
      <c r="U281" s="20"/>
      <c r="V281" s="20"/>
      <c r="W281" s="20"/>
      <c r="X281" s="3"/>
      <c r="Y281" s="3"/>
      <c r="AE281" s="3"/>
      <c r="AJ281" s="3"/>
    </row>
    <row r="282" spans="1:36" ht="12.75">
      <c r="A282" s="3"/>
      <c r="B282" s="3"/>
      <c r="C282" s="3"/>
      <c r="D282" s="3"/>
      <c r="U282" s="20"/>
      <c r="V282" s="20"/>
      <c r="W282" s="20"/>
      <c r="X282" s="3"/>
      <c r="Y282" s="3"/>
      <c r="AE282" s="3"/>
      <c r="AJ282" s="3"/>
    </row>
    <row r="283" spans="1:36" ht="12.75">
      <c r="A283" s="3"/>
      <c r="B283" s="3"/>
      <c r="C283" s="3"/>
      <c r="D283" s="3"/>
      <c r="U283" s="20"/>
      <c r="V283" s="20"/>
      <c r="W283" s="20"/>
      <c r="X283" s="3"/>
      <c r="Y283" s="3"/>
      <c r="AE283" s="3"/>
      <c r="AJ283" s="3"/>
    </row>
    <row r="284" spans="1:36" ht="12.75">
      <c r="A284" s="3"/>
      <c r="B284" s="3"/>
      <c r="C284" s="3"/>
      <c r="D284" s="3"/>
      <c r="U284" s="20"/>
      <c r="V284" s="20"/>
      <c r="W284" s="20"/>
      <c r="X284" s="3"/>
      <c r="Y284" s="3"/>
      <c r="AE284" s="3"/>
      <c r="AJ284" s="3"/>
    </row>
    <row r="285" spans="1:36" ht="12.75">
      <c r="A285" s="3"/>
      <c r="B285" s="3"/>
      <c r="C285" s="3"/>
      <c r="D285" s="3"/>
      <c r="U285" s="20"/>
      <c r="V285" s="20"/>
      <c r="W285" s="20"/>
      <c r="X285" s="3"/>
      <c r="Y285" s="3"/>
      <c r="AE285" s="3"/>
      <c r="AJ285" s="3"/>
    </row>
    <row r="286" spans="1:36" ht="12.75">
      <c r="A286" s="3"/>
      <c r="B286" s="3"/>
      <c r="C286" s="3"/>
      <c r="D286" s="3"/>
      <c r="U286" s="20"/>
      <c r="V286" s="20"/>
      <c r="W286" s="20"/>
      <c r="X286" s="3"/>
      <c r="Y286" s="3"/>
      <c r="AE286" s="3"/>
      <c r="AJ286" s="3"/>
    </row>
    <row r="287" spans="1:36" ht="12.75">
      <c r="A287" s="3"/>
      <c r="B287" s="3"/>
      <c r="C287" s="3"/>
      <c r="D287" s="3"/>
      <c r="U287" s="20"/>
      <c r="V287" s="20"/>
      <c r="W287" s="20"/>
      <c r="X287" s="3"/>
      <c r="Y287" s="3"/>
      <c r="AE287" s="3"/>
      <c r="AJ287" s="3"/>
    </row>
    <row r="288" spans="1:36" ht="12.75">
      <c r="A288" s="3"/>
      <c r="B288" s="3"/>
      <c r="C288" s="3"/>
      <c r="D288" s="3"/>
      <c r="U288" s="20"/>
      <c r="V288" s="20"/>
      <c r="W288" s="20"/>
      <c r="X288" s="3"/>
      <c r="Y288" s="3"/>
      <c r="AE288" s="3"/>
      <c r="AJ288" s="3"/>
    </row>
    <row r="289" spans="1:36" ht="12.75">
      <c r="A289" s="3"/>
      <c r="B289" s="3"/>
      <c r="C289" s="3"/>
      <c r="D289" s="3"/>
      <c r="U289" s="20"/>
      <c r="V289" s="20"/>
      <c r="W289" s="20"/>
      <c r="X289" s="3"/>
      <c r="Y289" s="3"/>
      <c r="AE289" s="3"/>
      <c r="AJ289" s="3"/>
    </row>
    <row r="290" spans="1:36" ht="12.75">
      <c r="A290" s="3"/>
      <c r="B290" s="3"/>
      <c r="C290" s="3"/>
      <c r="D290" s="3"/>
      <c r="U290" s="20"/>
      <c r="V290" s="20"/>
      <c r="W290" s="20"/>
      <c r="X290" s="3"/>
      <c r="Y290" s="3"/>
      <c r="AE290" s="3"/>
      <c r="AJ290" s="3"/>
    </row>
    <row r="291" spans="1:36" ht="12.75">
      <c r="A291" s="3"/>
      <c r="B291" s="3"/>
      <c r="C291" s="3"/>
      <c r="D291" s="3"/>
      <c r="U291" s="20"/>
      <c r="V291" s="20"/>
      <c r="W291" s="20"/>
      <c r="X291" s="3"/>
      <c r="Y291" s="3"/>
      <c r="AE291" s="3"/>
      <c r="AJ291" s="3"/>
    </row>
    <row r="292" spans="1:36" ht="12.75">
      <c r="A292" s="3"/>
      <c r="B292" s="3"/>
      <c r="C292" s="3"/>
      <c r="D292" s="3"/>
      <c r="U292" s="20"/>
      <c r="V292" s="20"/>
      <c r="W292" s="20"/>
      <c r="X292" s="3"/>
      <c r="Y292" s="3"/>
      <c r="AE292" s="3"/>
      <c r="AJ292" s="3"/>
    </row>
    <row r="293" spans="1:36" ht="12.75">
      <c r="A293" s="3"/>
      <c r="B293" s="3"/>
      <c r="C293" s="3"/>
      <c r="D293" s="3"/>
      <c r="U293" s="20"/>
      <c r="V293" s="20"/>
      <c r="W293" s="20"/>
      <c r="X293" s="3"/>
      <c r="Y293" s="3"/>
      <c r="AE293" s="3"/>
      <c r="AJ293" s="3"/>
    </row>
    <row r="294" spans="1:36" ht="12.75">
      <c r="A294" s="3"/>
      <c r="B294" s="3"/>
      <c r="C294" s="3"/>
      <c r="D294" s="3"/>
      <c r="U294" s="20"/>
      <c r="V294" s="20"/>
      <c r="W294" s="20"/>
      <c r="X294" s="3"/>
      <c r="Y294" s="3"/>
      <c r="AE294" s="3"/>
      <c r="AJ294" s="3"/>
    </row>
    <row r="295" spans="1:36" ht="12.75">
      <c r="A295" s="3"/>
      <c r="B295" s="3"/>
      <c r="C295" s="3"/>
      <c r="D295" s="3"/>
      <c r="U295" s="20"/>
      <c r="V295" s="20"/>
      <c r="W295" s="20"/>
      <c r="X295" s="3"/>
      <c r="Y295" s="3"/>
      <c r="AE295" s="3"/>
      <c r="AJ295" s="3"/>
    </row>
    <row r="296" spans="1:36" ht="12.75">
      <c r="A296" s="3"/>
      <c r="B296" s="3"/>
      <c r="C296" s="3"/>
      <c r="D296" s="3"/>
      <c r="U296" s="20"/>
      <c r="V296" s="20"/>
      <c r="W296" s="20"/>
      <c r="X296" s="3"/>
      <c r="Y296" s="3"/>
      <c r="AE296" s="3"/>
      <c r="AJ296" s="3"/>
    </row>
    <row r="297" spans="1:36" ht="12.75">
      <c r="A297" s="3"/>
      <c r="B297" s="3"/>
      <c r="C297" s="3"/>
      <c r="D297" s="3"/>
      <c r="U297" s="20"/>
      <c r="V297" s="20"/>
      <c r="W297" s="20"/>
      <c r="X297" s="3"/>
      <c r="Y297" s="3"/>
      <c r="AE297" s="3"/>
      <c r="AJ297" s="3"/>
    </row>
    <row r="298" spans="1:36" ht="12.75">
      <c r="A298" s="3"/>
      <c r="B298" s="3"/>
      <c r="C298" s="3"/>
      <c r="D298" s="3"/>
      <c r="U298" s="20"/>
      <c r="V298" s="20"/>
      <c r="W298" s="20"/>
      <c r="X298" s="3"/>
      <c r="Y298" s="3"/>
      <c r="AE298" s="3"/>
      <c r="AJ298" s="3"/>
    </row>
    <row r="299" spans="1:36" ht="12.75">
      <c r="A299" s="3"/>
      <c r="B299" s="3"/>
      <c r="C299" s="3"/>
      <c r="D299" s="3"/>
      <c r="U299" s="20"/>
      <c r="V299" s="20"/>
      <c r="W299" s="20"/>
      <c r="X299" s="3"/>
      <c r="Y299" s="3"/>
      <c r="AE299" s="3"/>
      <c r="AJ299" s="3"/>
    </row>
    <row r="300" spans="1:36" ht="12.75">
      <c r="A300" s="3"/>
      <c r="B300" s="3"/>
      <c r="C300" s="3"/>
      <c r="D300" s="3"/>
      <c r="U300" s="20"/>
      <c r="V300" s="20"/>
      <c r="W300" s="20"/>
      <c r="X300" s="3"/>
      <c r="Y300" s="3"/>
      <c r="AE300" s="3"/>
      <c r="AJ300" s="3"/>
    </row>
    <row r="301" spans="1:36" ht="12.75">
      <c r="A301" s="3"/>
      <c r="B301" s="3"/>
      <c r="C301" s="3"/>
      <c r="D301" s="3"/>
      <c r="U301" s="20"/>
      <c r="V301" s="20"/>
      <c r="W301" s="20"/>
      <c r="X301" s="3"/>
      <c r="Y301" s="3"/>
      <c r="AE301" s="3"/>
      <c r="AJ301" s="3"/>
    </row>
    <row r="302" spans="1:36" ht="12.75">
      <c r="A302" s="3"/>
      <c r="B302" s="3"/>
      <c r="C302" s="3"/>
      <c r="D302" s="3"/>
      <c r="U302" s="20"/>
      <c r="V302" s="20"/>
      <c r="W302" s="20"/>
      <c r="X302" s="3"/>
      <c r="Y302" s="3"/>
      <c r="AE302" s="3"/>
      <c r="AJ302" s="3"/>
    </row>
    <row r="303" spans="1:36" ht="12.75">
      <c r="A303" s="3"/>
      <c r="B303" s="3"/>
      <c r="C303" s="3"/>
      <c r="D303" s="3"/>
      <c r="U303" s="20"/>
      <c r="V303" s="20"/>
      <c r="W303" s="20"/>
      <c r="X303" s="3"/>
      <c r="Y303" s="3"/>
      <c r="AE303" s="3"/>
      <c r="AJ303" s="3"/>
    </row>
    <row r="304" spans="1:36" ht="12.75">
      <c r="A304" s="3"/>
      <c r="B304" s="3"/>
      <c r="C304" s="3"/>
      <c r="D304" s="3"/>
      <c r="U304" s="20"/>
      <c r="V304" s="20"/>
      <c r="W304" s="20"/>
      <c r="X304" s="3"/>
      <c r="Y304" s="3"/>
      <c r="AE304" s="3"/>
      <c r="AJ304" s="3"/>
    </row>
    <row r="305" spans="1:36" ht="12.75">
      <c r="A305" s="3"/>
      <c r="B305" s="3"/>
      <c r="C305" s="3"/>
      <c r="D305" s="3"/>
      <c r="U305" s="20"/>
      <c r="V305" s="20"/>
      <c r="W305" s="20"/>
      <c r="X305" s="3"/>
      <c r="Y305" s="3"/>
      <c r="AE305" s="3"/>
      <c r="AJ305" s="3"/>
    </row>
    <row r="306" spans="1:36" ht="12.75">
      <c r="A306" s="3"/>
      <c r="B306" s="3"/>
      <c r="C306" s="3"/>
      <c r="D306" s="3"/>
      <c r="U306" s="20"/>
      <c r="V306" s="20"/>
      <c r="W306" s="20"/>
      <c r="X306" s="3"/>
      <c r="Y306" s="3"/>
      <c r="AE306" s="3"/>
      <c r="AJ306" s="3"/>
    </row>
    <row r="307" spans="1:36" ht="12.75">
      <c r="A307" s="3"/>
      <c r="B307" s="3"/>
      <c r="C307" s="3"/>
      <c r="D307" s="3"/>
      <c r="U307" s="20"/>
      <c r="V307" s="20"/>
      <c r="W307" s="20"/>
      <c r="X307" s="3"/>
      <c r="Y307" s="3"/>
      <c r="AE307" s="3"/>
      <c r="AJ307" s="3"/>
    </row>
    <row r="308" spans="1:36" ht="12.75">
      <c r="A308" s="3"/>
      <c r="B308" s="3"/>
      <c r="C308" s="3"/>
      <c r="D308" s="3"/>
      <c r="U308" s="20"/>
      <c r="V308" s="20"/>
      <c r="W308" s="20"/>
      <c r="X308" s="3"/>
      <c r="Y308" s="3"/>
      <c r="AE308" s="3"/>
      <c r="AJ308" s="3"/>
    </row>
    <row r="309" spans="1:36" ht="12.75">
      <c r="A309" s="3"/>
      <c r="B309" s="3"/>
      <c r="C309" s="3"/>
      <c r="D309" s="3"/>
      <c r="U309" s="20"/>
      <c r="V309" s="20"/>
      <c r="W309" s="20"/>
      <c r="X309" s="3"/>
      <c r="Y309" s="3"/>
      <c r="AE309" s="3"/>
      <c r="AJ309" s="3"/>
    </row>
    <row r="310" spans="1:36" ht="12.75">
      <c r="A310" s="3"/>
      <c r="B310" s="3"/>
      <c r="C310" s="3"/>
      <c r="D310" s="3"/>
      <c r="U310" s="20"/>
      <c r="V310" s="20"/>
      <c r="W310" s="20"/>
      <c r="X310" s="3"/>
      <c r="Y310" s="3"/>
      <c r="AE310" s="3"/>
      <c r="AJ310" s="3"/>
    </row>
    <row r="311" spans="1:36" ht="12.75">
      <c r="A311" s="3"/>
      <c r="B311" s="3"/>
      <c r="C311" s="3"/>
      <c r="D311" s="3"/>
      <c r="U311" s="20"/>
      <c r="V311" s="20"/>
      <c r="W311" s="20"/>
      <c r="X311" s="3"/>
      <c r="Y311" s="3"/>
      <c r="AE311" s="3"/>
      <c r="AJ311" s="3"/>
    </row>
    <row r="312" spans="1:36" ht="12.75">
      <c r="A312" s="3"/>
      <c r="B312" s="3"/>
      <c r="C312" s="3"/>
      <c r="D312" s="3"/>
      <c r="U312" s="20"/>
      <c r="V312" s="20"/>
      <c r="W312" s="20"/>
      <c r="X312" s="3"/>
      <c r="Y312" s="3"/>
      <c r="AE312" s="3"/>
      <c r="AJ312" s="3"/>
    </row>
    <row r="313" spans="1:36" ht="12.75">
      <c r="A313" s="3"/>
      <c r="B313" s="3"/>
      <c r="C313" s="3"/>
      <c r="D313" s="3"/>
      <c r="U313" s="20"/>
      <c r="V313" s="20"/>
      <c r="W313" s="20"/>
      <c r="X313" s="3"/>
      <c r="Y313" s="3"/>
      <c r="AE313" s="3"/>
      <c r="AJ313" s="3"/>
    </row>
    <row r="314" spans="1:36" ht="12.75">
      <c r="A314" s="3"/>
      <c r="B314" s="3"/>
      <c r="C314" s="3"/>
      <c r="D314" s="3"/>
      <c r="U314" s="20"/>
      <c r="V314" s="20"/>
      <c r="W314" s="20"/>
      <c r="X314" s="3"/>
      <c r="Y314" s="3"/>
      <c r="AE314" s="3"/>
      <c r="AJ314" s="3"/>
    </row>
    <row r="315" spans="1:36" ht="12.75">
      <c r="A315" s="3"/>
      <c r="B315" s="3"/>
      <c r="C315" s="3"/>
      <c r="D315" s="3"/>
      <c r="U315" s="20"/>
      <c r="V315" s="20"/>
      <c r="W315" s="20"/>
      <c r="X315" s="3"/>
      <c r="Y315" s="3"/>
      <c r="AE315" s="3"/>
      <c r="AJ315" s="3"/>
    </row>
    <row r="316" spans="1:36" ht="12.75">
      <c r="A316" s="3"/>
      <c r="B316" s="3"/>
      <c r="C316" s="3"/>
      <c r="D316" s="3"/>
      <c r="U316" s="20"/>
      <c r="V316" s="20"/>
      <c r="W316" s="20"/>
      <c r="X316" s="3"/>
      <c r="Y316" s="3"/>
      <c r="AE316" s="3"/>
      <c r="AJ316" s="3"/>
    </row>
    <row r="317" spans="1:36" ht="12.75">
      <c r="A317" s="3"/>
      <c r="B317" s="3"/>
      <c r="C317" s="3"/>
      <c r="D317" s="3"/>
      <c r="U317" s="20"/>
      <c r="V317" s="20"/>
      <c r="W317" s="20"/>
      <c r="X317" s="3"/>
      <c r="Y317" s="3"/>
      <c r="AE317" s="3"/>
      <c r="AJ317" s="3"/>
    </row>
    <row r="318" spans="1:36" ht="12.75">
      <c r="A318" s="3"/>
      <c r="B318" s="3"/>
      <c r="C318" s="3"/>
      <c r="D318" s="3"/>
      <c r="U318" s="20"/>
      <c r="V318" s="20"/>
      <c r="W318" s="20"/>
      <c r="X318" s="3"/>
      <c r="Y318" s="3"/>
      <c r="AE318" s="3"/>
      <c r="AJ318" s="3"/>
    </row>
    <row r="319" spans="1:36" ht="12.75">
      <c r="A319" s="3"/>
      <c r="B319" s="3"/>
      <c r="C319" s="3"/>
      <c r="D319" s="3"/>
      <c r="U319" s="20"/>
      <c r="V319" s="20"/>
      <c r="W319" s="20"/>
      <c r="X319" s="3"/>
      <c r="Y319" s="3"/>
      <c r="AE319" s="3"/>
      <c r="AJ319" s="3"/>
    </row>
    <row r="320" spans="1:36" ht="12.75">
      <c r="A320" s="3"/>
      <c r="B320" s="3"/>
      <c r="C320" s="3"/>
      <c r="D320" s="3"/>
      <c r="U320" s="20"/>
      <c r="V320" s="20"/>
      <c r="W320" s="20"/>
      <c r="X320" s="3"/>
      <c r="Y320" s="3"/>
      <c r="AE320" s="3"/>
      <c r="AJ320" s="3"/>
    </row>
    <row r="321" spans="1:36" ht="12.75">
      <c r="A321" s="3"/>
      <c r="B321" s="3"/>
      <c r="C321" s="3"/>
      <c r="D321" s="3"/>
      <c r="U321" s="20"/>
      <c r="V321" s="20"/>
      <c r="W321" s="20"/>
      <c r="X321" s="3"/>
      <c r="Y321" s="3"/>
      <c r="AE321" s="3"/>
      <c r="AJ321" s="3"/>
    </row>
    <row r="322" spans="1:36" ht="12.75">
      <c r="A322" s="3"/>
      <c r="B322" s="3"/>
      <c r="C322" s="3"/>
      <c r="D322" s="3"/>
      <c r="U322" s="20"/>
      <c r="V322" s="20"/>
      <c r="W322" s="20"/>
      <c r="X322" s="3"/>
      <c r="Y322" s="3"/>
      <c r="AE322" s="3"/>
      <c r="AJ322" s="3"/>
    </row>
    <row r="323" spans="1:36" ht="12.75">
      <c r="A323" s="3"/>
      <c r="B323" s="3"/>
      <c r="C323" s="3"/>
      <c r="D323" s="3"/>
      <c r="U323" s="20"/>
      <c r="V323" s="20"/>
      <c r="W323" s="20"/>
      <c r="X323" s="3"/>
      <c r="Y323" s="3"/>
      <c r="AE323" s="3"/>
      <c r="AJ323" s="3"/>
    </row>
    <row r="324" spans="1:36" ht="12.75">
      <c r="A324" s="3"/>
      <c r="B324" s="3"/>
      <c r="C324" s="3"/>
      <c r="D324" s="3"/>
      <c r="U324" s="20"/>
      <c r="V324" s="20"/>
      <c r="W324" s="20"/>
      <c r="X324" s="3"/>
      <c r="Y324" s="3"/>
      <c r="AE324" s="3"/>
      <c r="AJ324" s="3"/>
    </row>
    <row r="325" spans="1:36" ht="12.75">
      <c r="A325" s="3"/>
      <c r="B325" s="3"/>
      <c r="C325" s="3"/>
      <c r="D325" s="3"/>
      <c r="U325" s="20"/>
      <c r="V325" s="20"/>
      <c r="W325" s="20"/>
      <c r="X325" s="3"/>
      <c r="Y325" s="3"/>
      <c r="AE325" s="3"/>
      <c r="AJ325" s="3"/>
    </row>
    <row r="326" spans="1:36" ht="12.75">
      <c r="A326" s="3"/>
      <c r="B326" s="3"/>
      <c r="C326" s="3"/>
      <c r="D326" s="3"/>
      <c r="U326" s="20"/>
      <c r="V326" s="20"/>
      <c r="W326" s="20"/>
      <c r="X326" s="3"/>
      <c r="Y326" s="3"/>
      <c r="AE326" s="3"/>
      <c r="AJ326" s="3"/>
    </row>
    <row r="327" spans="1:36" ht="12.75">
      <c r="A327" s="3"/>
      <c r="B327" s="3"/>
      <c r="C327" s="3"/>
      <c r="D327" s="3"/>
      <c r="U327" s="20"/>
      <c r="V327" s="20"/>
      <c r="W327" s="20"/>
      <c r="X327" s="3"/>
      <c r="Y327" s="3"/>
      <c r="AE327" s="3"/>
      <c r="AJ327" s="3"/>
    </row>
    <row r="328" spans="1:36" ht="12.75">
      <c r="A328" s="3"/>
      <c r="B328" s="3"/>
      <c r="C328" s="3"/>
      <c r="D328" s="3"/>
      <c r="U328" s="20"/>
      <c r="V328" s="20"/>
      <c r="W328" s="20"/>
      <c r="X328" s="3"/>
      <c r="Y328" s="3"/>
      <c r="AE328" s="3"/>
      <c r="AJ328" s="3"/>
    </row>
    <row r="329" spans="1:36" ht="12.75">
      <c r="A329" s="3"/>
      <c r="B329" s="3"/>
      <c r="C329" s="3"/>
      <c r="D329" s="3"/>
      <c r="U329" s="20"/>
      <c r="V329" s="20"/>
      <c r="W329" s="20"/>
      <c r="X329" s="3"/>
      <c r="Y329" s="3"/>
      <c r="AE329" s="3"/>
      <c r="AJ329" s="3"/>
    </row>
    <row r="330" spans="1:36" ht="12.75">
      <c r="A330" s="3"/>
      <c r="B330" s="3"/>
      <c r="C330" s="3"/>
      <c r="D330" s="3"/>
      <c r="U330" s="20"/>
      <c r="V330" s="20"/>
      <c r="W330" s="20"/>
      <c r="X330" s="3"/>
      <c r="Y330" s="3"/>
      <c r="AE330" s="3"/>
      <c r="AJ330" s="3"/>
    </row>
    <row r="331" spans="1:36" ht="12.75">
      <c r="A331" s="3"/>
      <c r="B331" s="3"/>
      <c r="C331" s="3"/>
      <c r="D331" s="3"/>
      <c r="U331" s="20"/>
      <c r="V331" s="20"/>
      <c r="W331" s="20"/>
      <c r="X331" s="3"/>
      <c r="Y331" s="3"/>
      <c r="AE331" s="3"/>
      <c r="AJ331" s="3"/>
    </row>
    <row r="332" spans="1:36" ht="12.75">
      <c r="A332" s="3"/>
      <c r="B332" s="3"/>
      <c r="C332" s="3"/>
      <c r="D332" s="3"/>
      <c r="U332" s="20"/>
      <c r="V332" s="20"/>
      <c r="W332" s="20"/>
      <c r="X332" s="3"/>
      <c r="Y332" s="3"/>
      <c r="AE332" s="3"/>
      <c r="AJ332" s="3"/>
    </row>
    <row r="333" spans="1:36" ht="12.75">
      <c r="A333" s="3"/>
      <c r="B333" s="3"/>
      <c r="C333" s="3"/>
      <c r="D333" s="3"/>
      <c r="U333" s="20"/>
      <c r="V333" s="20"/>
      <c r="W333" s="20"/>
      <c r="X333" s="3"/>
      <c r="Y333" s="3"/>
      <c r="AE333" s="3"/>
      <c r="AJ333" s="3"/>
    </row>
    <row r="334" spans="1:36" ht="12.75">
      <c r="A334" s="3"/>
      <c r="B334" s="3"/>
      <c r="C334" s="3"/>
      <c r="D334" s="3"/>
      <c r="U334" s="20"/>
      <c r="V334" s="20"/>
      <c r="W334" s="20"/>
      <c r="X334" s="3"/>
      <c r="Y334" s="3"/>
      <c r="AE334" s="3"/>
      <c r="AJ334" s="3"/>
    </row>
    <row r="335" spans="1:36" ht="12.75">
      <c r="A335" s="3"/>
      <c r="B335" s="3"/>
      <c r="C335" s="3"/>
      <c r="D335" s="3"/>
      <c r="U335" s="20"/>
      <c r="V335" s="20"/>
      <c r="W335" s="20"/>
      <c r="X335" s="3"/>
      <c r="Y335" s="3"/>
      <c r="AE335" s="3"/>
      <c r="AJ335" s="3"/>
    </row>
    <row r="336" spans="1:36" ht="12.75">
      <c r="A336" s="3"/>
      <c r="B336" s="3"/>
      <c r="C336" s="3"/>
      <c r="D336" s="3"/>
      <c r="U336" s="20"/>
      <c r="V336" s="20"/>
      <c r="W336" s="20"/>
      <c r="X336" s="3"/>
      <c r="Y336" s="3"/>
      <c r="AE336" s="3"/>
      <c r="AJ336" s="3"/>
    </row>
    <row r="337" spans="1:36" ht="12.75">
      <c r="A337" s="3"/>
      <c r="B337" s="3"/>
      <c r="C337" s="3"/>
      <c r="D337" s="3"/>
      <c r="U337" s="20"/>
      <c r="V337" s="20"/>
      <c r="W337" s="20"/>
      <c r="X337" s="3"/>
      <c r="Y337" s="3"/>
      <c r="AE337" s="3"/>
      <c r="AJ337" s="3"/>
    </row>
    <row r="338" spans="1:36" ht="12.75">
      <c r="A338" s="3"/>
      <c r="B338" s="3"/>
      <c r="C338" s="3"/>
      <c r="D338" s="3"/>
      <c r="U338" s="20"/>
      <c r="V338" s="20"/>
      <c r="W338" s="20"/>
      <c r="X338" s="3"/>
      <c r="Y338" s="3"/>
      <c r="AE338" s="3"/>
      <c r="AJ338" s="3"/>
    </row>
    <row r="339" spans="1:36" ht="12.75">
      <c r="A339" s="3"/>
      <c r="B339" s="3"/>
      <c r="C339" s="3"/>
      <c r="D339" s="3"/>
      <c r="U339" s="20"/>
      <c r="V339" s="20"/>
      <c r="W339" s="20"/>
      <c r="X339" s="3"/>
      <c r="Y339" s="3"/>
      <c r="AE339" s="3"/>
      <c r="AJ339" s="3"/>
    </row>
    <row r="340" spans="1:36" ht="12.75">
      <c r="A340" s="3"/>
      <c r="B340" s="3"/>
      <c r="C340" s="3"/>
      <c r="D340" s="3"/>
      <c r="U340" s="20"/>
      <c r="V340" s="20"/>
      <c r="W340" s="20"/>
      <c r="X340" s="3"/>
      <c r="Y340" s="3"/>
      <c r="AE340" s="3"/>
      <c r="AJ340" s="3"/>
    </row>
    <row r="341" spans="1:36" ht="12.75">
      <c r="A341" s="3"/>
      <c r="B341" s="3"/>
      <c r="C341" s="3"/>
      <c r="D341" s="3"/>
      <c r="U341" s="20"/>
      <c r="V341" s="20"/>
      <c r="W341" s="20"/>
      <c r="X341" s="3"/>
      <c r="Y341" s="3"/>
      <c r="AE341" s="3"/>
      <c r="AJ341" s="3"/>
    </row>
    <row r="342" spans="1:36" ht="12.75">
      <c r="A342" s="3"/>
      <c r="B342" s="3"/>
      <c r="C342" s="3"/>
      <c r="D342" s="3"/>
      <c r="U342" s="20"/>
      <c r="V342" s="20"/>
      <c r="W342" s="20"/>
      <c r="X342" s="3"/>
      <c r="Y342" s="3"/>
      <c r="AE342" s="3"/>
      <c r="AJ342" s="3"/>
    </row>
    <row r="343" spans="1:36" ht="12.75">
      <c r="A343" s="3"/>
      <c r="B343" s="3"/>
      <c r="C343" s="3"/>
      <c r="D343" s="3"/>
      <c r="U343" s="20"/>
      <c r="V343" s="20"/>
      <c r="W343" s="20"/>
      <c r="X343" s="3"/>
      <c r="Y343" s="3"/>
      <c r="AE343" s="3"/>
      <c r="AJ343" s="3"/>
    </row>
    <row r="344" spans="1:36" ht="12.75">
      <c r="A344" s="3"/>
      <c r="B344" s="3"/>
      <c r="C344" s="3"/>
      <c r="D344" s="3"/>
      <c r="U344" s="20"/>
      <c r="V344" s="20"/>
      <c r="W344" s="20"/>
      <c r="X344" s="3"/>
      <c r="Y344" s="3"/>
      <c r="AE344" s="3"/>
      <c r="AJ344" s="3"/>
    </row>
    <row r="345" spans="1:36" ht="12.75">
      <c r="A345" s="3"/>
      <c r="B345" s="3"/>
      <c r="C345" s="3"/>
      <c r="D345" s="3"/>
      <c r="U345" s="20"/>
      <c r="V345" s="20"/>
      <c r="W345" s="20"/>
      <c r="X345" s="3"/>
      <c r="Y345" s="3"/>
      <c r="AE345" s="3"/>
      <c r="AJ345" s="3"/>
    </row>
    <row r="346" spans="1:36" ht="12.75">
      <c r="A346" s="3"/>
      <c r="B346" s="3"/>
      <c r="C346" s="3"/>
      <c r="D346" s="3"/>
      <c r="U346" s="20"/>
      <c r="V346" s="20"/>
      <c r="W346" s="20"/>
      <c r="X346" s="3"/>
      <c r="Y346" s="3"/>
      <c r="AE346" s="3"/>
      <c r="AJ346" s="3"/>
    </row>
    <row r="347" spans="1:36" ht="12.75">
      <c r="A347" s="3"/>
      <c r="B347" s="3"/>
      <c r="C347" s="3"/>
      <c r="D347" s="3"/>
      <c r="U347" s="20"/>
      <c r="V347" s="20"/>
      <c r="W347" s="20"/>
      <c r="X347" s="3"/>
      <c r="Y347" s="3"/>
      <c r="AE347" s="3"/>
      <c r="AJ347" s="3"/>
    </row>
    <row r="348" spans="1:36" ht="12.75">
      <c r="A348" s="3"/>
      <c r="B348" s="3"/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</sheetData>
  <printOptions/>
  <pageMargins left="0.43" right="0.31" top="0.52" bottom="1" header="0.5" footer="0.5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14.281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+Over!N7</f>
        <v>9</v>
      </c>
      <c r="D7" s="1"/>
      <c r="E7" s="62" t="s">
        <v>106</v>
      </c>
      <c r="F7" s="3"/>
      <c r="G7" s="61" t="str">
        <f>+Over!N8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82.23587516603294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69.47437500000014</v>
      </c>
      <c r="AW11" s="15">
        <f>100-(POWER((D25/20),3))</f>
        <v>76.236328125</v>
      </c>
      <c r="AX11" s="15">
        <f>100-((POWER((100-D26),2.1))/4)</f>
        <v>69.16996946269592</v>
      </c>
      <c r="AY11" s="3"/>
      <c r="AZ11" s="15">
        <f>+AV11*0.2+AW11*0.4+AX11*0.4</f>
        <v>72.0573940350784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47.79937500000003</v>
      </c>
      <c r="AW12" s="15">
        <f>100-(POWER((E25/20),3))</f>
        <v>69.482421875</v>
      </c>
      <c r="AX12" s="15">
        <f>100-((POWER((100-E26),2.1))/4)</f>
        <v>93.24346928255102</v>
      </c>
      <c r="AY12" s="3"/>
      <c r="AZ12" s="15">
        <f>+AV12*0.2+AW12*0.4+AX12*0.4</f>
        <v>74.65023146302042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100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69.47437500000014</v>
      </c>
      <c r="D15" s="15">
        <f t="shared" si="0"/>
        <v>76.236328125</v>
      </c>
      <c r="E15" s="15">
        <f t="shared" si="0"/>
        <v>69.16996946269592</v>
      </c>
      <c r="F15" s="3"/>
      <c r="G15" s="35">
        <f>+C15*0.2+D15*0.4+E15*0.4</f>
        <v>72.0573940350784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47.79937500000003</v>
      </c>
      <c r="D16" s="15">
        <f t="shared" si="0"/>
        <v>69.482421875</v>
      </c>
      <c r="E16" s="15">
        <f t="shared" si="0"/>
        <v>93.24346928255102</v>
      </c>
      <c r="F16" s="3"/>
      <c r="G16" s="35">
        <f>+C16*0.2+D16*0.4+E16*0.4</f>
        <v>74.65023146302042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7.1</v>
      </c>
      <c r="D19" s="16">
        <f>+SQRT((Z67-(C19*C19*C10))/C10)</f>
        <v>1.6852299546352727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6.025</v>
      </c>
      <c r="D20" s="16">
        <f>+SQRT((AD67-(C20*C20*C10))/C10)</f>
        <v>2.329028767533797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0.3249999999999993</v>
      </c>
      <c r="E23" s="12">
        <f>+C20-Fasit!C10</f>
        <v>-0.4249999999999998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32.49999999999993</v>
      </c>
      <c r="E24" s="15">
        <f>+(C20-Fasit!C10)*100</f>
        <v>-42.499999999999986</v>
      </c>
      <c r="F24" s="17"/>
      <c r="G24" s="1" t="s">
        <v>136</v>
      </c>
      <c r="H24" s="3"/>
      <c r="I24" s="10">
        <f>+AD50</f>
        <v>687.5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0</v>
      </c>
      <c r="D25" s="15">
        <f>100*M67/C10</f>
        <v>57.5</v>
      </c>
      <c r="E25" s="15">
        <f>100*N67/C10</f>
        <v>62.5</v>
      </c>
      <c r="F25" s="3"/>
      <c r="G25" s="1" t="s">
        <v>137</v>
      </c>
      <c r="H25" s="3"/>
      <c r="I25" s="10">
        <f>+AE50</f>
        <v>877.5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90.09782834521462</v>
      </c>
      <c r="E26" s="15">
        <f>100*(((AE67-(C20*Fasit!C10*C10))/C10)/(D20*Fasit!D10))</f>
        <v>95.19380060728037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1</v>
      </c>
      <c r="D38" s="15">
        <f t="shared" si="2"/>
        <v>2.5</v>
      </c>
      <c r="E38" s="3"/>
      <c r="F38">
        <f>+Fasit!B15</f>
        <v>1</v>
      </c>
      <c r="G38">
        <f t="shared" si="3"/>
        <v>0</v>
      </c>
      <c r="H38" s="3"/>
      <c r="I38" s="3"/>
      <c r="J38" s="19" t="s">
        <v>25</v>
      </c>
      <c r="K38">
        <f aca="true" t="shared" si="7" ref="K38:K51">COUNTIF($D$69:$D$108,J38)</f>
        <v>3</v>
      </c>
      <c r="L38" s="15">
        <f aca="true" t="shared" si="8" ref="L38:L51">100*K38/$C$10</f>
        <v>7.5</v>
      </c>
      <c r="M38" s="3"/>
      <c r="N38">
        <f>+Fasit!F15</f>
        <v>4</v>
      </c>
      <c r="O38">
        <f t="shared" si="4"/>
        <v>-1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1</v>
      </c>
      <c r="D39" s="15">
        <f t="shared" si="2"/>
        <v>2.5</v>
      </c>
      <c r="E39" s="3"/>
      <c r="F39">
        <f>+Fasit!B16</f>
        <v>1</v>
      </c>
      <c r="G39">
        <f t="shared" si="3"/>
        <v>0</v>
      </c>
      <c r="H39" s="3"/>
      <c r="I39" s="1"/>
      <c r="J39" s="8" t="s">
        <v>3</v>
      </c>
      <c r="K39">
        <f t="shared" si="7"/>
        <v>6</v>
      </c>
      <c r="L39" s="15">
        <f t="shared" si="8"/>
        <v>15</v>
      </c>
      <c r="M39" s="3"/>
      <c r="N39">
        <f>+Fasit!F16</f>
        <v>4</v>
      </c>
      <c r="O39">
        <f t="shared" si="4"/>
        <v>2</v>
      </c>
      <c r="P39" s="3"/>
      <c r="Q39" s="3">
        <v>-2</v>
      </c>
      <c r="R39">
        <f t="shared" si="5"/>
        <v>1</v>
      </c>
      <c r="S39">
        <f t="shared" si="6"/>
        <v>2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0</v>
      </c>
      <c r="D40" s="15">
        <f t="shared" si="2"/>
        <v>0</v>
      </c>
      <c r="E40" s="3"/>
      <c r="F40">
        <f>+Fasit!B17</f>
        <v>1</v>
      </c>
      <c r="G40">
        <f t="shared" si="3"/>
        <v>-1</v>
      </c>
      <c r="H40" s="3"/>
      <c r="I40" s="1"/>
      <c r="J40" s="8" t="s">
        <v>6</v>
      </c>
      <c r="K40">
        <f t="shared" si="7"/>
        <v>1</v>
      </c>
      <c r="L40" s="15">
        <f t="shared" si="8"/>
        <v>2.5</v>
      </c>
      <c r="M40" s="3"/>
      <c r="N40">
        <f>+Fasit!F17</f>
        <v>1</v>
      </c>
      <c r="O40">
        <f t="shared" si="4"/>
        <v>0</v>
      </c>
      <c r="P40" s="3"/>
      <c r="Q40" s="3">
        <v>-1</v>
      </c>
      <c r="R40">
        <f t="shared" si="5"/>
        <v>3</v>
      </c>
      <c r="S40">
        <f t="shared" si="6"/>
        <v>17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2</v>
      </c>
      <c r="D41" s="15">
        <f t="shared" si="2"/>
        <v>5</v>
      </c>
      <c r="E41" s="3"/>
      <c r="F41">
        <f>+Fasit!B18</f>
        <v>7</v>
      </c>
      <c r="G41">
        <f t="shared" si="3"/>
        <v>-5</v>
      </c>
      <c r="H41" s="3"/>
      <c r="I41" s="22"/>
      <c r="J41" s="19" t="s">
        <v>22</v>
      </c>
      <c r="K41">
        <f t="shared" si="7"/>
        <v>4</v>
      </c>
      <c r="L41" s="15">
        <f t="shared" si="8"/>
        <v>10</v>
      </c>
      <c r="M41" s="3"/>
      <c r="N41">
        <f>+Fasit!F18</f>
        <v>3</v>
      </c>
      <c r="O41">
        <f t="shared" si="4"/>
        <v>1</v>
      </c>
      <c r="P41" s="3"/>
      <c r="Q41" s="3">
        <v>0</v>
      </c>
      <c r="R41">
        <f t="shared" si="5"/>
        <v>20</v>
      </c>
      <c r="S41">
        <f t="shared" si="6"/>
        <v>18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11</v>
      </c>
      <c r="D42" s="15">
        <f t="shared" si="2"/>
        <v>27.5</v>
      </c>
      <c r="E42" s="3"/>
      <c r="F42">
        <f>+Fasit!B19</f>
        <v>6</v>
      </c>
      <c r="G42">
        <f t="shared" si="3"/>
        <v>5</v>
      </c>
      <c r="H42" s="3"/>
      <c r="I42" s="22"/>
      <c r="J42" s="8" t="s">
        <v>9</v>
      </c>
      <c r="K42">
        <f t="shared" si="7"/>
        <v>9</v>
      </c>
      <c r="L42" s="15">
        <f t="shared" si="8"/>
        <v>22.5</v>
      </c>
      <c r="M42" s="3"/>
      <c r="N42">
        <f>+Fasit!F19</f>
        <v>5</v>
      </c>
      <c r="O42">
        <f t="shared" si="4"/>
        <v>4</v>
      </c>
      <c r="P42" s="3"/>
      <c r="Q42" s="3">
        <v>1</v>
      </c>
      <c r="R42">
        <f t="shared" si="5"/>
        <v>14</v>
      </c>
      <c r="S42">
        <f t="shared" si="6"/>
        <v>2</v>
      </c>
      <c r="T42" s="3"/>
      <c r="U42" s="3"/>
      <c r="V42" s="3"/>
      <c r="W42" s="3">
        <v>-2</v>
      </c>
      <c r="X42">
        <f t="shared" si="9"/>
        <v>1</v>
      </c>
      <c r="Y42">
        <f t="shared" si="10"/>
        <v>2</v>
      </c>
      <c r="Z42" s="7"/>
      <c r="AA42" s="26">
        <f t="shared" si="11"/>
        <v>2.5</v>
      </c>
      <c r="AB42" s="46">
        <f t="shared" si="12"/>
        <v>5</v>
      </c>
      <c r="AC42" s="7"/>
      <c r="AD42" s="21">
        <f>+AA42*-9</f>
        <v>-22.5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7</v>
      </c>
      <c r="D43" s="15">
        <f t="shared" si="2"/>
        <v>17.5</v>
      </c>
      <c r="E43" s="3"/>
      <c r="F43">
        <f>+Fasit!B20</f>
        <v>11</v>
      </c>
      <c r="G43">
        <f t="shared" si="3"/>
        <v>-4</v>
      </c>
      <c r="H43" s="3"/>
      <c r="I43" s="22"/>
      <c r="J43" s="8" t="s">
        <v>12</v>
      </c>
      <c r="K43">
        <f t="shared" si="7"/>
        <v>6</v>
      </c>
      <c r="L43" s="15">
        <f t="shared" si="8"/>
        <v>15</v>
      </c>
      <c r="M43" s="3"/>
      <c r="N43">
        <f>+Fasit!F20</f>
        <v>9</v>
      </c>
      <c r="O43">
        <f t="shared" si="4"/>
        <v>-3</v>
      </c>
      <c r="P43" s="3"/>
      <c r="Q43" s="3">
        <v>2</v>
      </c>
      <c r="R43">
        <f t="shared" si="5"/>
        <v>2</v>
      </c>
      <c r="S43">
        <f t="shared" si="6"/>
        <v>1</v>
      </c>
      <c r="T43" s="3"/>
      <c r="U43" s="3"/>
      <c r="V43" s="3"/>
      <c r="W43" s="3">
        <v>-1</v>
      </c>
      <c r="X43">
        <f t="shared" si="9"/>
        <v>3</v>
      </c>
      <c r="Y43">
        <f t="shared" si="10"/>
        <v>17</v>
      </c>
      <c r="Z43" s="7"/>
      <c r="AA43" s="26">
        <f t="shared" si="11"/>
        <v>7.5</v>
      </c>
      <c r="AB43" s="46">
        <f t="shared" si="12"/>
        <v>42.5</v>
      </c>
      <c r="AC43" s="7"/>
      <c r="AD43" s="21">
        <f>+AA43*6</f>
        <v>45</v>
      </c>
      <c r="AE43" s="21">
        <f>+AB43*9</f>
        <v>382.5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10</v>
      </c>
      <c r="D44" s="15">
        <f t="shared" si="2"/>
        <v>25</v>
      </c>
      <c r="E44" s="3"/>
      <c r="F44">
        <f>+Fasit!B21</f>
        <v>5</v>
      </c>
      <c r="G44">
        <f t="shared" si="3"/>
        <v>5</v>
      </c>
      <c r="H44" s="3"/>
      <c r="I44" s="22"/>
      <c r="J44" s="19" t="s">
        <v>60</v>
      </c>
      <c r="K44">
        <f t="shared" si="7"/>
        <v>6</v>
      </c>
      <c r="L44" s="15">
        <f t="shared" si="8"/>
        <v>15</v>
      </c>
      <c r="M44" s="3"/>
      <c r="N44">
        <f>+Fasit!F21</f>
        <v>6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20</v>
      </c>
      <c r="Y44">
        <f t="shared" si="10"/>
        <v>18</v>
      </c>
      <c r="Z44" s="7"/>
      <c r="AA44" s="26">
        <f t="shared" si="11"/>
        <v>50</v>
      </c>
      <c r="AB44" s="46">
        <f t="shared" si="12"/>
        <v>45</v>
      </c>
      <c r="AC44" s="7"/>
      <c r="AD44" s="21">
        <f>+AA44*10</f>
        <v>500</v>
      </c>
      <c r="AE44" s="21">
        <f>+AB44*10</f>
        <v>450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7</v>
      </c>
      <c r="D45" s="15">
        <f t="shared" si="2"/>
        <v>17.5</v>
      </c>
      <c r="E45" s="3"/>
      <c r="F45">
        <f>+Fasit!B22</f>
        <v>7</v>
      </c>
      <c r="G45">
        <f t="shared" si="3"/>
        <v>0</v>
      </c>
      <c r="H45" s="3"/>
      <c r="I45" s="22"/>
      <c r="J45" s="19" t="s">
        <v>15</v>
      </c>
      <c r="K45">
        <f t="shared" si="7"/>
        <v>3</v>
      </c>
      <c r="L45" s="15">
        <f t="shared" si="8"/>
        <v>7.5</v>
      </c>
      <c r="M45" s="3"/>
      <c r="N45">
        <f>+Fasit!F22</f>
        <v>4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14</v>
      </c>
      <c r="Y45">
        <f t="shared" si="10"/>
        <v>2</v>
      </c>
      <c r="Z45" s="7"/>
      <c r="AA45" s="26">
        <f t="shared" si="11"/>
        <v>35</v>
      </c>
      <c r="AB45" s="46">
        <f t="shared" si="12"/>
        <v>5</v>
      </c>
      <c r="AC45" s="7"/>
      <c r="AD45" s="21">
        <f>+AA45*6</f>
        <v>210</v>
      </c>
      <c r="AE45" s="21">
        <f>+AB45*9</f>
        <v>45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0</v>
      </c>
      <c r="D46" s="15">
        <f t="shared" si="2"/>
        <v>0</v>
      </c>
      <c r="E46" s="3"/>
      <c r="F46">
        <f>+Fasit!B23</f>
        <v>0</v>
      </c>
      <c r="G46">
        <f t="shared" si="3"/>
        <v>0</v>
      </c>
      <c r="H46" s="3"/>
      <c r="I46" s="22"/>
      <c r="J46" s="19" t="s">
        <v>16</v>
      </c>
      <c r="K46">
        <f t="shared" si="7"/>
        <v>0</v>
      </c>
      <c r="L46" s="15">
        <f t="shared" si="8"/>
        <v>0</v>
      </c>
      <c r="M46" s="3"/>
      <c r="N46">
        <f>+Fasit!F23</f>
        <v>3</v>
      </c>
      <c r="O46">
        <f t="shared" si="4"/>
        <v>-3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2</v>
      </c>
      <c r="Y46">
        <f t="shared" si="10"/>
        <v>1</v>
      </c>
      <c r="Z46" s="7"/>
      <c r="AA46" s="26">
        <f t="shared" si="11"/>
        <v>5</v>
      </c>
      <c r="AB46" s="46">
        <f t="shared" si="12"/>
        <v>2.5</v>
      </c>
      <c r="AC46" s="7"/>
      <c r="AD46" s="21">
        <f>+AA46*-9</f>
        <v>-45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1</v>
      </c>
      <c r="D47" s="15">
        <f t="shared" si="2"/>
        <v>2.5</v>
      </c>
      <c r="E47" s="3"/>
      <c r="F47">
        <f>+Fasit!B24</f>
        <v>1</v>
      </c>
      <c r="G47">
        <f t="shared" si="3"/>
        <v>0</v>
      </c>
      <c r="H47" s="3"/>
      <c r="I47" s="22"/>
      <c r="J47" s="19" t="s">
        <v>61</v>
      </c>
      <c r="K47">
        <f t="shared" si="7"/>
        <v>2</v>
      </c>
      <c r="L47" s="15">
        <f t="shared" si="8"/>
        <v>5</v>
      </c>
      <c r="M47" s="3"/>
      <c r="N47">
        <f>+Fasit!F24</f>
        <v>0</v>
      </c>
      <c r="O47">
        <f t="shared" si="4"/>
        <v>2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687.5</v>
      </c>
      <c r="AE50" s="84">
        <f>SUM(AE40:AE49)</f>
        <v>877.5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9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0</v>
      </c>
      <c r="K67" s="11">
        <f>SUM(K69:K108)</f>
        <v>13</v>
      </c>
      <c r="L67" s="11">
        <f>SUM(L69:L108)</f>
        <v>-17</v>
      </c>
      <c r="M67" s="11">
        <f>SUM(M69:M108)</f>
        <v>23</v>
      </c>
      <c r="N67" s="11">
        <f>SUM(N69:N108)</f>
        <v>25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284</v>
      </c>
      <c r="Z67" s="7">
        <f>SUM(Z69:Z108)</f>
        <v>2130</v>
      </c>
      <c r="AA67" s="7">
        <f>SUM(AA69:AA108)</f>
        <v>2034</v>
      </c>
      <c r="AC67" s="7">
        <f>SUM(AC69:AC108)</f>
        <v>241</v>
      </c>
      <c r="AD67" s="7">
        <f>SUM(AD69:AD108)</f>
        <v>1669</v>
      </c>
      <c r="AE67" s="7">
        <f>SUM(AE69:AE108)</f>
        <v>1777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MID(Over!N10,1,1)</f>
        <v>S</v>
      </c>
      <c r="C69" s="7" t="str">
        <f>MID(Over!N10,2,2)</f>
        <v>P </v>
      </c>
      <c r="D69" s="7" t="str">
        <f>MID(Over!N10,4,2)</f>
        <v>1+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0</v>
      </c>
      <c r="L69" s="30">
        <f>+AC69-Fasit!G56</f>
        <v>1</v>
      </c>
      <c r="M69" s="13">
        <f aca="true" t="shared" si="13" ref="M69:M108">+ABS(K69)</f>
        <v>0</v>
      </c>
      <c r="N69" s="8">
        <f aca="true" t="shared" si="14" ref="N69:N108">+ABS(L69)</f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2</v>
      </c>
      <c r="Z69">
        <f aca="true" t="shared" si="15" ref="Z69:Z108">+Y69*Y69</f>
        <v>4</v>
      </c>
      <c r="AA69">
        <f>+Y69*Fasit!F56</f>
        <v>4</v>
      </c>
      <c r="AC69" s="14">
        <f>MATCH(D69,Poeng!$B$2:$B$17,0)</f>
        <v>3</v>
      </c>
      <c r="AD69">
        <f aca="true" t="shared" si="16" ref="AD69:AD108">+AC69*AC69</f>
        <v>9</v>
      </c>
      <c r="AE69">
        <f>+AC69*Fasit!G56</f>
        <v>6</v>
      </c>
    </row>
    <row r="70" spans="1:31" ht="12.75">
      <c r="A70" s="3">
        <f aca="true" t="shared" si="17" ref="A70:A108">+A69+1</f>
        <v>2</v>
      </c>
      <c r="B70" s="7" t="str">
        <f>MID(Over!N11,1,1)</f>
        <v>S</v>
      </c>
      <c r="C70" s="7" t="str">
        <f>MID(Over!N11,2,2)</f>
        <v>R+</v>
      </c>
      <c r="D70" s="7" t="str">
        <f>MID(Over!N11,4,2)</f>
        <v>4 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-1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t="shared" si="15"/>
        <v>81</v>
      </c>
      <c r="AA70">
        <f>+Y70*Fasit!F57</f>
        <v>81</v>
      </c>
      <c r="AC70" s="14">
        <f>MATCH(D70,Poeng!$B$2:$B$17,0)</f>
        <v>11</v>
      </c>
      <c r="AD70">
        <f t="shared" si="16"/>
        <v>121</v>
      </c>
      <c r="AE70">
        <f>+AC70*Fasit!G57</f>
        <v>132</v>
      </c>
    </row>
    <row r="71" spans="1:31" ht="12.75">
      <c r="A71" s="3">
        <f t="shared" si="17"/>
        <v>3</v>
      </c>
      <c r="B71" s="7" t="str">
        <f>MID(Over!N12,1,1)</f>
        <v>U</v>
      </c>
      <c r="C71" s="7" t="str">
        <f>MID(Over!N12,2,2)</f>
        <v>P+</v>
      </c>
      <c r="D71" s="7" t="str">
        <f>MID(Over!N12,4,2)</f>
        <v>1 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0</v>
      </c>
      <c r="K71" s="29">
        <f>+Y71-Fasit!F58</f>
        <v>0</v>
      </c>
      <c r="L71" s="30">
        <f>+AC71-Fasit!G58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UU</v>
      </c>
      <c r="Y71" s="14">
        <f>MATCH(C71,Poeng!$C$2:$C$17,0)</f>
        <v>3</v>
      </c>
      <c r="Z71">
        <f t="shared" si="15"/>
        <v>9</v>
      </c>
      <c r="AA71">
        <f>+Y71*Fasit!F58</f>
        <v>9</v>
      </c>
      <c r="AC71" s="14">
        <f>MATCH(D71,Poeng!$B$2:$B$17,0)</f>
        <v>2</v>
      </c>
      <c r="AD71">
        <f t="shared" si="16"/>
        <v>4</v>
      </c>
      <c r="AE71">
        <f>+AC71*Fasit!G58</f>
        <v>4</v>
      </c>
    </row>
    <row r="72" spans="1:31" ht="12.75">
      <c r="A72" s="3">
        <f t="shared" si="17"/>
        <v>4</v>
      </c>
      <c r="B72" s="7" t="str">
        <f>MID(Over!N13,1,1)</f>
        <v>U</v>
      </c>
      <c r="C72" s="7" t="str">
        <f>MID(Over!N13,2,2)</f>
        <v>O+</v>
      </c>
      <c r="D72" s="7" t="str">
        <f>MID(Over!N13,4,2)</f>
        <v>3+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1</v>
      </c>
      <c r="L72" s="30">
        <f>+AC72-Fasit!G59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6</v>
      </c>
      <c r="Z72">
        <f t="shared" si="15"/>
        <v>36</v>
      </c>
      <c r="AA72">
        <f>+Y72*Fasit!F59</f>
        <v>30</v>
      </c>
      <c r="AC72" s="14">
        <f>MATCH(D72,Poeng!$B$2:$B$17,0)</f>
        <v>9</v>
      </c>
      <c r="AD72">
        <f t="shared" si="16"/>
        <v>81</v>
      </c>
      <c r="AE72">
        <f>+AC72*Fasit!G59</f>
        <v>90</v>
      </c>
    </row>
    <row r="73" spans="1:31" ht="12.75">
      <c r="A73" s="3">
        <f t="shared" si="17"/>
        <v>5</v>
      </c>
      <c r="B73" s="7" t="str">
        <f>MID(Over!N14,1,1)</f>
        <v>L</v>
      </c>
      <c r="C73" s="7" t="str">
        <f>MID(Over!N14,2,2)</f>
        <v>R </v>
      </c>
      <c r="D73" s="7" t="str">
        <f>MID(Over!N14,4,2)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1</v>
      </c>
      <c r="L73" s="30">
        <f>+AC73-Fasit!G60</f>
        <v>-1</v>
      </c>
      <c r="M73" s="13">
        <f t="shared" si="13"/>
        <v>1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8</v>
      </c>
      <c r="Z73">
        <f t="shared" si="15"/>
        <v>64</v>
      </c>
      <c r="AA73">
        <f>+Y73*Fasit!F60</f>
        <v>56</v>
      </c>
      <c r="AC73" s="14">
        <f>MATCH(D73,Poeng!$B$2:$B$17,0)</f>
        <v>8</v>
      </c>
      <c r="AD73">
        <f t="shared" si="16"/>
        <v>64</v>
      </c>
      <c r="AE73">
        <f>+AC73*Fasit!G60</f>
        <v>72</v>
      </c>
    </row>
    <row r="74" spans="1:31" ht="12.75">
      <c r="A74" s="3">
        <f t="shared" si="17"/>
        <v>6</v>
      </c>
      <c r="B74" s="7" t="str">
        <f>MID(Over!N15,1,1)</f>
        <v>L</v>
      </c>
      <c r="C74" s="7" t="str">
        <f>MID(Over!N15,2,2)</f>
        <v>R-</v>
      </c>
      <c r="D74" s="7" t="str">
        <f>MID(Over!N15,4,2)</f>
        <v>3-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0</v>
      </c>
      <c r="L74" s="30">
        <f>+AC74-Fasit!G61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7</v>
      </c>
      <c r="Z74">
        <f t="shared" si="15"/>
        <v>49</v>
      </c>
      <c r="AA74">
        <f>+Y74*Fasit!F61</f>
        <v>49</v>
      </c>
      <c r="AC74" s="14">
        <f>MATCH(D74,Poeng!$B$2:$B$17,0)</f>
        <v>7</v>
      </c>
      <c r="AD74">
        <f t="shared" si="16"/>
        <v>49</v>
      </c>
      <c r="AE74">
        <f>+AC74*Fasit!G61</f>
        <v>49</v>
      </c>
    </row>
    <row r="75" spans="1:31" ht="12.75">
      <c r="A75" s="3">
        <f t="shared" si="17"/>
        <v>7</v>
      </c>
      <c r="B75" s="7" t="str">
        <f>MID(Over!N16,1,1)</f>
        <v>L</v>
      </c>
      <c r="C75" s="7" t="str">
        <f>MID(Over!N16,2,2)</f>
        <v>R </v>
      </c>
      <c r="D75" s="7" t="str">
        <f>MID(Over!N16,4,2)</f>
        <v>3-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1</v>
      </c>
      <c r="L75" s="30">
        <f>+AC75-Fasit!G62</f>
        <v>-2</v>
      </c>
      <c r="M75" s="13">
        <f t="shared" si="13"/>
        <v>1</v>
      </c>
      <c r="N75" s="8">
        <f t="shared" si="14"/>
        <v>2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8</v>
      </c>
      <c r="Z75">
        <f t="shared" si="15"/>
        <v>64</v>
      </c>
      <c r="AA75">
        <f>+Y75*Fasit!F62</f>
        <v>56</v>
      </c>
      <c r="AC75" s="14">
        <f>MATCH(D75,Poeng!$B$2:$B$17,0)</f>
        <v>7</v>
      </c>
      <c r="AD75">
        <f t="shared" si="16"/>
        <v>49</v>
      </c>
      <c r="AE75">
        <f>+AC75*Fasit!G62</f>
        <v>63</v>
      </c>
    </row>
    <row r="76" spans="1:31" ht="12.75">
      <c r="A76" s="3">
        <f t="shared" si="17"/>
        <v>8</v>
      </c>
      <c r="B76" s="7" t="str">
        <f>MID(Over!N17,1,1)</f>
        <v>L</v>
      </c>
      <c r="C76" s="7" t="str">
        <f>MID(Over!N17,2,2)</f>
        <v>R-</v>
      </c>
      <c r="D76" s="7" t="str">
        <f>MID(Over!N17,4,2)</f>
        <v>2+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1</v>
      </c>
      <c r="L76" s="30">
        <f>+AC76-Fasit!G63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7</v>
      </c>
      <c r="Z76">
        <f t="shared" si="15"/>
        <v>49</v>
      </c>
      <c r="AA76">
        <f>+Y76*Fasit!F63</f>
        <v>42</v>
      </c>
      <c r="AC76" s="14">
        <f>MATCH(D76,Poeng!$B$2:$B$17,0)</f>
        <v>6</v>
      </c>
      <c r="AD76">
        <f t="shared" si="16"/>
        <v>36</v>
      </c>
      <c r="AE76">
        <f>+AC76*Fasit!G63</f>
        <v>36</v>
      </c>
    </row>
    <row r="77" spans="1:31" ht="12.75">
      <c r="A77" s="3">
        <f t="shared" si="17"/>
        <v>9</v>
      </c>
      <c r="B77" s="7" t="str">
        <f>MID(Over!N18,1,1)</f>
        <v>L</v>
      </c>
      <c r="C77" s="7" t="str">
        <f>MID(Over!N18,2,2)</f>
        <v>R </v>
      </c>
      <c r="D77" s="7" t="str">
        <f>MID(Over!N18,4,2)</f>
        <v>2-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2</v>
      </c>
      <c r="L77" s="30">
        <f>+AC77-Fasit!G64</f>
        <v>-1</v>
      </c>
      <c r="M77" s="13">
        <f t="shared" si="13"/>
        <v>2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8</v>
      </c>
      <c r="Z77">
        <f t="shared" si="15"/>
        <v>64</v>
      </c>
      <c r="AA77">
        <f>+Y77*Fasit!F64</f>
        <v>48</v>
      </c>
      <c r="AC77" s="14">
        <f>MATCH(D77,Poeng!$B$2:$B$17,0)</f>
        <v>4</v>
      </c>
      <c r="AD77">
        <f t="shared" si="16"/>
        <v>16</v>
      </c>
      <c r="AE77">
        <f>+AC77*Fasit!G64</f>
        <v>20</v>
      </c>
    </row>
    <row r="78" spans="1:31" ht="12.75">
      <c r="A78" s="3">
        <f t="shared" si="17"/>
        <v>10</v>
      </c>
      <c r="B78" s="7" t="str">
        <f>MID(Over!N19,1,1)</f>
        <v>L</v>
      </c>
      <c r="C78" s="7" t="str">
        <f>MID(Over!N19,2,2)</f>
        <v>R </v>
      </c>
      <c r="D78" s="7" t="str">
        <f>MID(Over!N19,4,2)</f>
        <v>1+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-1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3</v>
      </c>
      <c r="AD78">
        <f t="shared" si="16"/>
        <v>9</v>
      </c>
      <c r="AE78">
        <f>+AC78*Fasit!G65</f>
        <v>12</v>
      </c>
    </row>
    <row r="79" spans="1:31" ht="12.75">
      <c r="A79" s="3">
        <f t="shared" si="17"/>
        <v>11</v>
      </c>
      <c r="B79" s="7" t="str">
        <f>MID(Over!N20,1,1)</f>
        <v>L</v>
      </c>
      <c r="C79" s="7" t="str">
        <f>MID(Over!N20,2,2)</f>
        <v>O+</v>
      </c>
      <c r="D79" s="7" t="str">
        <f>MID(Over!N20,4,2)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1</v>
      </c>
      <c r="L79" s="30">
        <f>+AC79-Fasit!G66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6</v>
      </c>
      <c r="Z79">
        <f t="shared" si="15"/>
        <v>36</v>
      </c>
      <c r="AA79">
        <f>+Y79*Fasit!F66</f>
        <v>30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MID(Over!N21,1,1)</f>
        <v>L</v>
      </c>
      <c r="C80" s="7" t="str">
        <f>MID(Over!N21,2,2)</f>
        <v>O </v>
      </c>
      <c r="D80" s="7" t="str">
        <f>MID(Over!N21,4,2)</f>
        <v>1+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3</v>
      </c>
      <c r="AD80">
        <f t="shared" si="16"/>
        <v>9</v>
      </c>
      <c r="AE80">
        <f>+AC80*Fasit!G67</f>
        <v>9</v>
      </c>
    </row>
    <row r="81" spans="1:31" ht="12.75">
      <c r="A81" s="3">
        <f t="shared" si="17"/>
        <v>13</v>
      </c>
      <c r="B81" s="7" t="str">
        <f>MID(Over!N22,1,1)</f>
        <v>L</v>
      </c>
      <c r="C81" s="7" t="str">
        <f>MID(Over!N22,2,2)</f>
        <v>O+</v>
      </c>
      <c r="D81" s="7" t="str">
        <f>MID(Over!N22,4,2)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1</v>
      </c>
      <c r="L81" s="30">
        <f>+AC81-Fasit!G68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6</v>
      </c>
      <c r="Z81">
        <f t="shared" si="15"/>
        <v>36</v>
      </c>
      <c r="AA81">
        <f>+Y81*Fasit!F68</f>
        <v>30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MID(Over!N23,1,1)</f>
        <v>L</v>
      </c>
      <c r="C82" s="7" t="str">
        <f>MID(Over!N23,2,2)</f>
        <v>R </v>
      </c>
      <c r="D82" s="7" t="str">
        <f>MID(Over!N23,4,2)</f>
        <v>2+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2</v>
      </c>
      <c r="L82" s="30">
        <f>+AC82-Fasit!G69</f>
        <v>-1</v>
      </c>
      <c r="M82" s="13">
        <f t="shared" si="13"/>
        <v>2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8</v>
      </c>
      <c r="Z82">
        <f t="shared" si="15"/>
        <v>64</v>
      </c>
      <c r="AA82">
        <f>+Y82*Fasit!F69</f>
        <v>48</v>
      </c>
      <c r="AC82" s="14">
        <f>MATCH(D82,Poeng!$B$2:$B$17,0)</f>
        <v>6</v>
      </c>
      <c r="AD82">
        <f t="shared" si="16"/>
        <v>36</v>
      </c>
      <c r="AE82">
        <f>+AC82*Fasit!G69</f>
        <v>42</v>
      </c>
    </row>
    <row r="83" spans="1:31" ht="12.75">
      <c r="A83" s="3">
        <f t="shared" si="17"/>
        <v>15</v>
      </c>
      <c r="B83" s="7" t="str">
        <f>MID(Over!N24,1,1)</f>
        <v>L</v>
      </c>
      <c r="C83" s="7" t="str">
        <f>MID(Over!N24,2,2)</f>
        <v>O+</v>
      </c>
      <c r="D83" s="7" t="str">
        <f>MID(Over!N24,4,2)</f>
        <v>2 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1</v>
      </c>
      <c r="L83" s="30">
        <f>+AC83-Fasit!G70</f>
        <v>-1</v>
      </c>
      <c r="M83" s="13">
        <f t="shared" si="13"/>
        <v>1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6</v>
      </c>
      <c r="Z83">
        <f t="shared" si="15"/>
        <v>36</v>
      </c>
      <c r="AA83">
        <f>+Y83*Fasit!F70</f>
        <v>30</v>
      </c>
      <c r="AC83" s="14">
        <f>MATCH(D83,Poeng!$B$2:$B$17,0)</f>
        <v>5</v>
      </c>
      <c r="AD83">
        <f t="shared" si="16"/>
        <v>25</v>
      </c>
      <c r="AE83">
        <f>+AC83*Fasit!G70</f>
        <v>30</v>
      </c>
    </row>
    <row r="84" spans="1:31" ht="12.75">
      <c r="A84" s="3">
        <f t="shared" si="17"/>
        <v>16</v>
      </c>
      <c r="B84" s="7" t="str">
        <f>MID(Over!N25,1,1)</f>
        <v>L</v>
      </c>
      <c r="C84" s="7" t="str">
        <f>MID(Over!N25,2,2)</f>
        <v>O+</v>
      </c>
      <c r="D84" s="7" t="str">
        <f>MID(Over!N25,4,2)</f>
        <v>2+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0</v>
      </c>
      <c r="L84" s="30">
        <f>+AC84-Fasit!G71</f>
        <v>-1</v>
      </c>
      <c r="M84" s="13">
        <f t="shared" si="13"/>
        <v>0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6</v>
      </c>
      <c r="Z84">
        <f t="shared" si="15"/>
        <v>36</v>
      </c>
      <c r="AA84">
        <f>+Y84*Fasit!F71</f>
        <v>36</v>
      </c>
      <c r="AC84" s="14">
        <f>MATCH(D84,Poeng!$B$2:$B$17,0)</f>
        <v>6</v>
      </c>
      <c r="AD84">
        <f t="shared" si="16"/>
        <v>36</v>
      </c>
      <c r="AE84">
        <f>+AC84*Fasit!G71</f>
        <v>42</v>
      </c>
    </row>
    <row r="85" spans="1:31" ht="12.75">
      <c r="A85" s="3">
        <f t="shared" si="17"/>
        <v>17</v>
      </c>
      <c r="B85" s="7" t="str">
        <f>MID(Over!N26,1,1)</f>
        <v>L</v>
      </c>
      <c r="C85" s="7" t="str">
        <f>MID(Over!N26,2,2)</f>
        <v>R </v>
      </c>
      <c r="D85" s="7" t="str">
        <f>MID(Over!N26,4,2)</f>
        <v>3+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0</v>
      </c>
      <c r="M85" s="13">
        <f t="shared" si="13"/>
        <v>0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9</v>
      </c>
      <c r="AD85">
        <f t="shared" si="16"/>
        <v>81</v>
      </c>
      <c r="AE85">
        <f>+AC85*Fasit!G72</f>
        <v>81</v>
      </c>
    </row>
    <row r="86" spans="1:31" ht="12.75">
      <c r="A86" s="3">
        <f t="shared" si="17"/>
        <v>18</v>
      </c>
      <c r="B86" s="7" t="str">
        <f>MID(Over!N27,1,1)</f>
        <v>L</v>
      </c>
      <c r="C86" s="7" t="str">
        <f>MID(Over!N27,2,2)</f>
        <v>R </v>
      </c>
      <c r="D86" s="7" t="str">
        <f>MID(Over!N27,4,2)</f>
        <v>3-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-1</v>
      </c>
      <c r="M86" s="13">
        <f t="shared" si="13"/>
        <v>1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7</v>
      </c>
      <c r="AD86">
        <f t="shared" si="16"/>
        <v>49</v>
      </c>
      <c r="AE86">
        <f>+AC86*Fasit!G73</f>
        <v>56</v>
      </c>
    </row>
    <row r="87" spans="1:31" ht="12.75">
      <c r="A87" s="3">
        <f t="shared" si="17"/>
        <v>19</v>
      </c>
      <c r="B87" s="7" t="str">
        <f>MID(Over!N28,1,1)</f>
        <v>L</v>
      </c>
      <c r="C87" s="7" t="str">
        <f>MID(Over!N28,2,2)</f>
        <v>O </v>
      </c>
      <c r="D87" s="7" t="str">
        <f>MID(Over!N28,4,2)</f>
        <v>2 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5</v>
      </c>
      <c r="AD87">
        <f t="shared" si="16"/>
        <v>25</v>
      </c>
      <c r="AE87">
        <f>+AC87*Fasit!G74</f>
        <v>25</v>
      </c>
    </row>
    <row r="88" spans="1:31" ht="12.75">
      <c r="A88" s="3">
        <f t="shared" si="17"/>
        <v>20</v>
      </c>
      <c r="B88" s="7" t="str">
        <f>MID(Over!N29,1,1)</f>
        <v>L</v>
      </c>
      <c r="C88" s="7" t="str">
        <f>MID(Over!N29,2,2)</f>
        <v>R+</v>
      </c>
      <c r="D88" s="7" t="str">
        <f>MID(Over!N29,4,2)</f>
        <v>3-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-1</v>
      </c>
      <c r="M88" s="13">
        <f t="shared" si="13"/>
        <v>0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7</v>
      </c>
      <c r="AD88">
        <f t="shared" si="16"/>
        <v>49</v>
      </c>
      <c r="AE88">
        <f>+AC88*Fasit!G75</f>
        <v>56</v>
      </c>
    </row>
    <row r="89" spans="1:31" ht="12.75">
      <c r="A89" s="3">
        <f t="shared" si="17"/>
        <v>21</v>
      </c>
      <c r="B89" s="7" t="str">
        <f>MID(Over!N30,1,1)</f>
        <v>L</v>
      </c>
      <c r="C89" s="7" t="str">
        <f>MID(Over!N30,2,2)</f>
        <v>R-</v>
      </c>
      <c r="D89" s="7" t="str">
        <f>MID(Over!N30,4,2)</f>
        <v>3-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0</v>
      </c>
      <c r="L89" s="30">
        <f>+AC89-Fasit!G76</f>
        <v>-1</v>
      </c>
      <c r="M89" s="13">
        <f t="shared" si="13"/>
        <v>0</v>
      </c>
      <c r="N89" s="8">
        <f t="shared" si="14"/>
        <v>1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7</v>
      </c>
      <c r="Z89">
        <f t="shared" si="15"/>
        <v>49</v>
      </c>
      <c r="AA89">
        <f>+Y89*Fasit!F76</f>
        <v>49</v>
      </c>
      <c r="AC89" s="14">
        <f>MATCH(D89,Poeng!$B$2:$B$17,0)</f>
        <v>7</v>
      </c>
      <c r="AD89">
        <f t="shared" si="16"/>
        <v>49</v>
      </c>
      <c r="AE89">
        <f>+AC89*Fasit!G76</f>
        <v>56</v>
      </c>
    </row>
    <row r="90" spans="1:31" ht="12.75">
      <c r="A90" s="3">
        <f t="shared" si="17"/>
        <v>22</v>
      </c>
      <c r="B90" s="7" t="str">
        <f>MID(Over!N31,1,1)</f>
        <v>L</v>
      </c>
      <c r="C90" s="7" t="str">
        <f>MID(Over!N31,2,2)</f>
        <v>R+</v>
      </c>
      <c r="D90" s="7" t="str">
        <f>MID(Over!N31,4,2)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1</v>
      </c>
      <c r="M90" s="13">
        <f t="shared" si="13"/>
        <v>0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8</v>
      </c>
      <c r="AD90">
        <f t="shared" si="16"/>
        <v>64</v>
      </c>
      <c r="AE90">
        <f>+AC90*Fasit!G77</f>
        <v>56</v>
      </c>
    </row>
    <row r="91" spans="1:31" ht="12.75">
      <c r="A91" s="3">
        <f t="shared" si="17"/>
        <v>23</v>
      </c>
      <c r="B91" s="7" t="str">
        <f>MID(Over!N32,1,1)</f>
        <v>L</v>
      </c>
      <c r="C91" s="7" t="str">
        <f>MID(Over!N32,2,2)</f>
        <v>O+</v>
      </c>
      <c r="D91" s="7" t="str">
        <f>MID(Over!N32,4,2)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0</v>
      </c>
      <c r="L91" s="30">
        <f>+AC91-Fasit!G78</f>
        <v>0</v>
      </c>
      <c r="M91" s="13">
        <f t="shared" si="13"/>
        <v>0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6</v>
      </c>
      <c r="Z91">
        <f t="shared" si="15"/>
        <v>36</v>
      </c>
      <c r="AA91">
        <f>+Y91*Fasit!F78</f>
        <v>36</v>
      </c>
      <c r="AC91" s="14">
        <f>MATCH(D91,Poeng!$B$2:$B$17,0)</f>
        <v>3</v>
      </c>
      <c r="AD91">
        <f t="shared" si="16"/>
        <v>9</v>
      </c>
      <c r="AE91">
        <f>+AC91*Fasit!G78</f>
        <v>9</v>
      </c>
    </row>
    <row r="92" spans="1:31" ht="12.75">
      <c r="A92" s="3">
        <f t="shared" si="17"/>
        <v>24</v>
      </c>
      <c r="B92" s="7" t="str">
        <f>MID(Over!N33,1,1)</f>
        <v>L</v>
      </c>
      <c r="C92" s="7" t="str">
        <f>MID(Over!N33,2,2)</f>
        <v>O+</v>
      </c>
      <c r="D92" s="7" t="str">
        <f>MID(Over!N33,4,2)</f>
        <v>2+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0</v>
      </c>
      <c r="L92" s="30">
        <f>+AC92-Fasit!G79</f>
        <v>-1</v>
      </c>
      <c r="M92" s="13">
        <f t="shared" si="13"/>
        <v>0</v>
      </c>
      <c r="N92" s="8">
        <f t="shared" si="14"/>
        <v>1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6</v>
      </c>
      <c r="Z92">
        <f t="shared" si="15"/>
        <v>36</v>
      </c>
      <c r="AA92">
        <f>+Y92*Fasit!F79</f>
        <v>36</v>
      </c>
      <c r="AC92" s="14">
        <f>MATCH(D92,Poeng!$B$2:$B$17,0)</f>
        <v>6</v>
      </c>
      <c r="AD92">
        <f t="shared" si="16"/>
        <v>36</v>
      </c>
      <c r="AE92">
        <f>+AC92*Fasit!G79</f>
        <v>42</v>
      </c>
    </row>
    <row r="93" spans="1:31" ht="12.75">
      <c r="A93" s="3">
        <f t="shared" si="17"/>
        <v>25</v>
      </c>
      <c r="B93" s="7" t="str">
        <f>MID(Over!N34,1,1)</f>
        <v>L</v>
      </c>
      <c r="C93" s="7" t="str">
        <f>MID(Over!N34,2,2)</f>
        <v>O+</v>
      </c>
      <c r="D93" s="7" t="str">
        <f>MID(Over!N34,4,2)</f>
        <v>2+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1</v>
      </c>
      <c r="L93" s="30">
        <f>+AC93-Fasit!G80</f>
        <v>0</v>
      </c>
      <c r="M93" s="13">
        <f t="shared" si="13"/>
        <v>1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6</v>
      </c>
      <c r="Z93">
        <f t="shared" si="15"/>
        <v>36</v>
      </c>
      <c r="AA93">
        <f>+Y93*Fasit!F80</f>
        <v>30</v>
      </c>
      <c r="AC93" s="14">
        <f>MATCH(D93,Poeng!$B$2:$B$17,0)</f>
        <v>6</v>
      </c>
      <c r="AD93">
        <f t="shared" si="16"/>
        <v>36</v>
      </c>
      <c r="AE93">
        <f>+AC93*Fasit!G80</f>
        <v>36</v>
      </c>
    </row>
    <row r="94" spans="1:31" ht="12.75">
      <c r="A94" s="3">
        <f t="shared" si="17"/>
        <v>26</v>
      </c>
      <c r="B94" s="7" t="str">
        <f>MID(Over!N35,1,1)</f>
        <v>L</v>
      </c>
      <c r="C94" s="7" t="str">
        <f>MID(Over!N35,2,2)</f>
        <v>R+</v>
      </c>
      <c r="D94" s="7" t="str">
        <f>MID(Over!N35,4,2)</f>
        <v>4 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2</v>
      </c>
      <c r="M94" s="13">
        <f t="shared" si="13"/>
        <v>0</v>
      </c>
      <c r="N94" s="8">
        <f t="shared" si="14"/>
        <v>2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11</v>
      </c>
      <c r="AD94">
        <f t="shared" si="16"/>
        <v>121</v>
      </c>
      <c r="AE94">
        <f>+AC94*Fasit!G81</f>
        <v>99</v>
      </c>
    </row>
    <row r="95" spans="1:31" ht="12.75">
      <c r="A95" s="3">
        <f t="shared" si="17"/>
        <v>27</v>
      </c>
      <c r="B95" s="7" t="str">
        <f>MID(Over!N36,1,1)</f>
        <v>L</v>
      </c>
      <c r="C95" s="7" t="str">
        <f>MID(Over!N36,2,2)</f>
        <v>R-</v>
      </c>
      <c r="D95" s="7" t="str">
        <f>MID(Over!N36,4,2)</f>
        <v>3+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0</v>
      </c>
      <c r="L95" s="30">
        <f>+AC95-Fasit!G82</f>
        <v>-1</v>
      </c>
      <c r="M95" s="13">
        <f t="shared" si="13"/>
        <v>0</v>
      </c>
      <c r="N95" s="8">
        <f t="shared" si="14"/>
        <v>1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7</v>
      </c>
      <c r="Z95">
        <f t="shared" si="15"/>
        <v>49</v>
      </c>
      <c r="AA95">
        <f>+Y95*Fasit!F82</f>
        <v>49</v>
      </c>
      <c r="AC95" s="14">
        <f>MATCH(D95,Poeng!$B$2:$B$17,0)</f>
        <v>9</v>
      </c>
      <c r="AD95">
        <f t="shared" si="16"/>
        <v>81</v>
      </c>
      <c r="AE95">
        <f>+AC95*Fasit!G82</f>
        <v>90</v>
      </c>
    </row>
    <row r="96" spans="1:31" ht="12.75">
      <c r="A96" s="3">
        <f t="shared" si="17"/>
        <v>28</v>
      </c>
      <c r="B96" s="7" t="str">
        <f>MID(Over!N37,1,1)</f>
        <v>L</v>
      </c>
      <c r="C96" s="7" t="str">
        <f>MID(Over!N37,2,2)</f>
        <v>R+</v>
      </c>
      <c r="D96" s="7" t="str">
        <f>MID(Over!N37,4,2)</f>
        <v>3-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0</v>
      </c>
      <c r="M96" s="13">
        <f t="shared" si="13"/>
        <v>0</v>
      </c>
      <c r="N96" s="8">
        <f t="shared" si="14"/>
        <v>0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7</v>
      </c>
      <c r="AD96">
        <f t="shared" si="16"/>
        <v>49</v>
      </c>
      <c r="AE96">
        <f>+AC96*Fasit!G83</f>
        <v>49</v>
      </c>
    </row>
    <row r="97" spans="1:31" ht="12.75">
      <c r="A97" s="3">
        <f t="shared" si="17"/>
        <v>29</v>
      </c>
      <c r="B97" s="7" t="str">
        <f>MID(Over!N38,1,1)</f>
        <v>L</v>
      </c>
      <c r="C97" s="7" t="str">
        <f>MID(Over!N38,2,2)</f>
        <v>R+</v>
      </c>
      <c r="D97" s="7" t="str">
        <f>MID(Over!N38,4,2)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1</v>
      </c>
      <c r="L97" s="30">
        <f>+AC97-Fasit!G84</f>
        <v>0</v>
      </c>
      <c r="M97" s="13">
        <f t="shared" si="13"/>
        <v>1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9</v>
      </c>
      <c r="Z97">
        <f t="shared" si="15"/>
        <v>81</v>
      </c>
      <c r="AA97">
        <f>+Y97*Fasit!F84</f>
        <v>72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MID(Over!N39,1,1)</f>
        <v>L</v>
      </c>
      <c r="C98" s="7" t="str">
        <f>MID(Over!N39,2,2)</f>
        <v>R+</v>
      </c>
      <c r="D98" s="7" t="str">
        <f>MID(Over!N39,4,2)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0</v>
      </c>
      <c r="L98" s="30">
        <f>+AC98-Fasit!G85</f>
        <v>0</v>
      </c>
      <c r="M98" s="13">
        <f t="shared" si="13"/>
        <v>0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9</v>
      </c>
      <c r="Z98">
        <f t="shared" si="15"/>
        <v>81</v>
      </c>
      <c r="AA98">
        <f>+Y98*Fasit!F85</f>
        <v>81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MID(Over!N40,1,1)</f>
        <v>L</v>
      </c>
      <c r="C99" s="7" t="str">
        <f>MID(Over!N40,2,2)</f>
        <v>R </v>
      </c>
      <c r="D99" s="7" t="str">
        <f>MID(Over!N40,4,2)</f>
        <v>2+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-1</v>
      </c>
      <c r="M99" s="13">
        <f t="shared" si="13"/>
        <v>0</v>
      </c>
      <c r="N99" s="8">
        <f t="shared" si="14"/>
        <v>1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6</v>
      </c>
      <c r="AD99">
        <f t="shared" si="16"/>
        <v>36</v>
      </c>
      <c r="AE99">
        <f>+AC99*Fasit!G86</f>
        <v>42</v>
      </c>
    </row>
    <row r="100" spans="1:31" ht="12.75">
      <c r="A100" s="3">
        <f t="shared" si="17"/>
        <v>32</v>
      </c>
      <c r="B100" s="7" t="str">
        <f>MID(Over!N41,1,1)</f>
        <v>L</v>
      </c>
      <c r="C100" s="7" t="str">
        <f>MID(Over!N41,2,2)</f>
        <v>O+</v>
      </c>
      <c r="D100" s="7" t="str">
        <f>MID(Over!N41,4,2)</f>
        <v>2 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-1</v>
      </c>
      <c r="L100" s="30">
        <f>+AC100-Fasit!G87</f>
        <v>0</v>
      </c>
      <c r="M100" s="13">
        <f t="shared" si="13"/>
        <v>1</v>
      </c>
      <c r="N100" s="8">
        <f t="shared" si="14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6</v>
      </c>
      <c r="Z100">
        <f t="shared" si="15"/>
        <v>36</v>
      </c>
      <c r="AA100">
        <f>+Y100*Fasit!F87</f>
        <v>42</v>
      </c>
      <c r="AC100" s="14">
        <f>MATCH(D100,Poeng!$B$2:$B$17,0)</f>
        <v>5</v>
      </c>
      <c r="AD100">
        <f t="shared" si="16"/>
        <v>25</v>
      </c>
      <c r="AE100">
        <f>+AC100*Fasit!G87</f>
        <v>25</v>
      </c>
    </row>
    <row r="101" spans="1:31" ht="12.75">
      <c r="A101" s="3">
        <f t="shared" si="17"/>
        <v>33</v>
      </c>
      <c r="B101" s="7" t="str">
        <f>MID(Over!N42,1,1)</f>
        <v>L</v>
      </c>
      <c r="C101" s="7" t="str">
        <f>MID(Over!N42,2,2)</f>
        <v>R </v>
      </c>
      <c r="D101" s="7" t="str">
        <f>MID(Over!N42,4,2)</f>
        <v>3 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0</v>
      </c>
      <c r="M101" s="13">
        <f t="shared" si="13"/>
        <v>0</v>
      </c>
      <c r="N101" s="8">
        <f t="shared" si="14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8</v>
      </c>
      <c r="AD101">
        <f t="shared" si="16"/>
        <v>64</v>
      </c>
      <c r="AE101">
        <f>+AC101*Fasit!G88</f>
        <v>64</v>
      </c>
    </row>
    <row r="102" spans="1:31" ht="12.75">
      <c r="A102" s="3">
        <f t="shared" si="17"/>
        <v>34</v>
      </c>
      <c r="B102" s="7" t="str">
        <f>MID(Over!N43,1,1)</f>
        <v>L</v>
      </c>
      <c r="C102" s="7" t="str">
        <f>MID(Over!N43,2,2)</f>
        <v>O+</v>
      </c>
      <c r="D102" s="7" t="str">
        <f>MID(Over!N43,4,2)</f>
        <v>2+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1</v>
      </c>
      <c r="L102" s="30">
        <f>+AC102-Fasit!G89</f>
        <v>0</v>
      </c>
      <c r="M102" s="13">
        <f t="shared" si="13"/>
        <v>1</v>
      </c>
      <c r="N102" s="8">
        <f t="shared" si="14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6</v>
      </c>
      <c r="Z102">
        <f t="shared" si="15"/>
        <v>36</v>
      </c>
      <c r="AA102">
        <f>+Y102*Fasit!F89</f>
        <v>30</v>
      </c>
      <c r="AC102" s="14">
        <f>MATCH(D102,Poeng!$B$2:$B$17,0)</f>
        <v>6</v>
      </c>
      <c r="AD102">
        <f t="shared" si="16"/>
        <v>36</v>
      </c>
      <c r="AE102">
        <f>+AC102*Fasit!G89</f>
        <v>36</v>
      </c>
    </row>
    <row r="103" spans="1:31" ht="12.75">
      <c r="A103" s="3">
        <f t="shared" si="17"/>
        <v>35</v>
      </c>
      <c r="B103" s="7" t="str">
        <f>MID(Over!N44,1,1)</f>
        <v>L</v>
      </c>
      <c r="C103" s="7" t="str">
        <f>MID(Over!N44,2,2)</f>
        <v>R </v>
      </c>
      <c r="D103" s="7" t="str">
        <f>MID(Over!N44,4,2)</f>
        <v>3 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-2</v>
      </c>
      <c r="M103" s="13">
        <f t="shared" si="13"/>
        <v>1</v>
      </c>
      <c r="N103" s="8">
        <f t="shared" si="14"/>
        <v>2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8</v>
      </c>
      <c r="AD103">
        <f t="shared" si="16"/>
        <v>64</v>
      </c>
      <c r="AE103">
        <f>+AC103*Fasit!G90</f>
        <v>80</v>
      </c>
    </row>
    <row r="104" spans="1:31" ht="12.75">
      <c r="A104" s="3">
        <f t="shared" si="17"/>
        <v>36</v>
      </c>
      <c r="B104" s="7" t="str">
        <f>MID(Over!N45,1,1)</f>
        <v>L</v>
      </c>
      <c r="C104" s="7" t="str">
        <f>MID(Over!N45,2,2)</f>
        <v>O+</v>
      </c>
      <c r="D104" s="7" t="str">
        <f>MID(Over!N45,4,2)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-1</v>
      </c>
      <c r="L104" s="30">
        <f>+AC104-Fasit!G91</f>
        <v>0</v>
      </c>
      <c r="M104" s="13">
        <f t="shared" si="13"/>
        <v>1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6</v>
      </c>
      <c r="Z104">
        <f t="shared" si="15"/>
        <v>36</v>
      </c>
      <c r="AA104">
        <f>+Y104*Fasit!F91</f>
        <v>42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MID(Over!N46,1,1)</f>
        <v>L</v>
      </c>
      <c r="C105" s="7" t="str">
        <f>MID(Over!N46,2,2)</f>
        <v>R-</v>
      </c>
      <c r="D105" s="7" t="str">
        <f>MID(Over!N46,4,2)</f>
        <v>1 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-1</v>
      </c>
      <c r="L105" s="30">
        <f>+AC105-Fasit!G92</f>
        <v>0</v>
      </c>
      <c r="M105" s="13">
        <f t="shared" si="13"/>
        <v>1</v>
      </c>
      <c r="N105" s="8">
        <f t="shared" si="14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7</v>
      </c>
      <c r="Z105">
        <f t="shared" si="15"/>
        <v>49</v>
      </c>
      <c r="AA105">
        <f>+Y105*Fasit!F92</f>
        <v>56</v>
      </c>
      <c r="AC105" s="14">
        <f>MATCH(D105,Poeng!$B$2:$B$17,0)</f>
        <v>2</v>
      </c>
      <c r="AD105">
        <f t="shared" si="16"/>
        <v>4</v>
      </c>
      <c r="AE105">
        <f>+AC105*Fasit!G92</f>
        <v>4</v>
      </c>
    </row>
    <row r="106" spans="1:31" ht="12.75">
      <c r="A106" s="3">
        <f t="shared" si="17"/>
        <v>38</v>
      </c>
      <c r="B106" s="7" t="str">
        <f>MID(Over!N47,1,1)</f>
        <v>L</v>
      </c>
      <c r="C106" s="7" t="str">
        <f>MID(Over!N47,2,2)</f>
        <v>R-</v>
      </c>
      <c r="D106" s="7" t="str">
        <f>MID(Over!N47,4,2)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-2</v>
      </c>
      <c r="L106" s="30">
        <f>+AC106-Fasit!G93</f>
        <v>0</v>
      </c>
      <c r="M106" s="13">
        <f t="shared" si="13"/>
        <v>2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7</v>
      </c>
      <c r="Z106">
        <f t="shared" si="15"/>
        <v>49</v>
      </c>
      <c r="AA106">
        <f>+Y106*Fasit!F93</f>
        <v>63</v>
      </c>
      <c r="AC106" s="14">
        <f>MATCH(D106,Poeng!$B$2:$B$17,0)</f>
        <v>3</v>
      </c>
      <c r="AD106">
        <f t="shared" si="16"/>
        <v>9</v>
      </c>
      <c r="AE106">
        <f>+AC106*Fasit!G93</f>
        <v>9</v>
      </c>
    </row>
    <row r="107" spans="1:31" ht="12.75">
      <c r="A107" s="3">
        <f t="shared" si="17"/>
        <v>39</v>
      </c>
      <c r="B107" s="7" t="str">
        <f>MID(Over!N48,1,1)</f>
        <v>L</v>
      </c>
      <c r="C107" s="7" t="str">
        <f>MID(Over!N48,2,2)</f>
        <v>R-</v>
      </c>
      <c r="D107" s="7" t="str">
        <f>MID(Over!N48,4,2)</f>
        <v>2+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0</v>
      </c>
      <c r="L107" s="30">
        <f>+AC107-Fasit!G94</f>
        <v>-1</v>
      </c>
      <c r="M107" s="13">
        <f t="shared" si="13"/>
        <v>0</v>
      </c>
      <c r="N107" s="8">
        <f t="shared" si="14"/>
        <v>1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7</v>
      </c>
      <c r="Z107">
        <f t="shared" si="15"/>
        <v>49</v>
      </c>
      <c r="AA107">
        <f>+Y107*Fasit!F94</f>
        <v>49</v>
      </c>
      <c r="AC107" s="14">
        <f>MATCH(D107,Poeng!$B$2:$B$17,0)</f>
        <v>6</v>
      </c>
      <c r="AD107">
        <f t="shared" si="16"/>
        <v>36</v>
      </c>
      <c r="AE107">
        <f>+AC107*Fasit!G94</f>
        <v>42</v>
      </c>
    </row>
    <row r="108" spans="1:31" ht="12.75">
      <c r="A108" s="3">
        <f t="shared" si="17"/>
        <v>40</v>
      </c>
      <c r="B108" s="7" t="str">
        <f>MID(Over!N49,1,1)</f>
        <v>L</v>
      </c>
      <c r="C108" s="7" t="str">
        <f>MID(Over!N49,2,2)</f>
        <v>U </v>
      </c>
      <c r="D108" s="7" t="str">
        <f>MID(Over!N49,4,2)</f>
        <v>2+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0</v>
      </c>
      <c r="L108" s="30">
        <f>+AC108-Fasit!G95</f>
        <v>-1</v>
      </c>
      <c r="M108" s="13">
        <f t="shared" si="13"/>
        <v>0</v>
      </c>
      <c r="N108" s="8">
        <f t="shared" si="14"/>
        <v>1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11</v>
      </c>
      <c r="Z108">
        <f t="shared" si="15"/>
        <v>121</v>
      </c>
      <c r="AA108">
        <f>+Y108*Fasit!F95</f>
        <v>121</v>
      </c>
      <c r="AC108" s="14">
        <f>MATCH(D108,Poeng!$B$2:$B$17,0)</f>
        <v>6</v>
      </c>
      <c r="AD108">
        <f t="shared" si="16"/>
        <v>36</v>
      </c>
      <c r="AE108">
        <f>+AC108*Fasit!G95</f>
        <v>42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1" r:id="rId2"/>
  <rowBreaks count="2" manualBreakCount="2">
    <brk id="54" max="21" man="1"/>
    <brk id="111" max="2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N43" sqref="N43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12.8515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+Over!O7</f>
        <v>10</v>
      </c>
      <c r="D7" s="1"/>
      <c r="E7" s="62" t="s">
        <v>106</v>
      </c>
      <c r="F7" s="3"/>
      <c r="G7" s="61" t="str">
        <f>+Over!O8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74.0276099088619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-22.10249999999978</v>
      </c>
      <c r="AW11" s="15">
        <f>100-(POWER((D25/20),3))</f>
        <v>23.234375</v>
      </c>
      <c r="AX11" s="15">
        <f>100-((POWER((100-D26),2.1))/4)</f>
        <v>61.00206415152919</v>
      </c>
      <c r="AY11" s="3"/>
      <c r="AZ11" s="15">
        <f>+AV11*0.2+AW11*0.4+AX11*0.4</f>
        <v>29.27407566061172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91.14937500000002</v>
      </c>
      <c r="AW12" s="15">
        <f>100-(POWER((E25/20),3))</f>
        <v>81.912109375</v>
      </c>
      <c r="AX12" s="15">
        <f>100-((POWER((100-E26),2.1))/4)</f>
        <v>93.48383828993506</v>
      </c>
      <c r="AY12" s="3"/>
      <c r="AZ12" s="15">
        <f>+AV12*0.2+AW12*0.4+AX12*0.4</f>
        <v>88.38825406597402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100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0</v>
      </c>
      <c r="D15" s="15">
        <f t="shared" si="0"/>
        <v>23.234375</v>
      </c>
      <c r="E15" s="15">
        <f t="shared" si="0"/>
        <v>61.00206415152919</v>
      </c>
      <c r="F15" s="3"/>
      <c r="G15" s="35">
        <f>+C15*0.2+D15*0.4+E15*0.4</f>
        <v>33.694575660611676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91.14937500000002</v>
      </c>
      <c r="D16" s="15">
        <f t="shared" si="0"/>
        <v>81.912109375</v>
      </c>
      <c r="E16" s="15">
        <f t="shared" si="0"/>
        <v>93.48383828993506</v>
      </c>
      <c r="F16" s="3"/>
      <c r="G16" s="35">
        <f>+C16*0.2+D16*0.4+E16*0.4</f>
        <v>88.38825406597402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7.425</v>
      </c>
      <c r="D19" s="16">
        <f>+SQRT((Z67-(C19*C19*C10))/C10)</f>
        <v>1.815041321843666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6.625</v>
      </c>
      <c r="D20" s="16">
        <f>+SQRT((AD67-(C20*C20*C10))/C10)</f>
        <v>2.5068655727820746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0.6499999999999995</v>
      </c>
      <c r="E23" s="12">
        <f>+C20-Fasit!C10</f>
        <v>0.17499999999999982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64.99999999999994</v>
      </c>
      <c r="E24" s="15">
        <f>+(C20-Fasit!C10)*100</f>
        <v>17.499999999999982</v>
      </c>
      <c r="F24" s="17"/>
      <c r="G24" s="1" t="s">
        <v>136</v>
      </c>
      <c r="H24" s="3"/>
      <c r="I24" s="10">
        <f>+AD50</f>
        <v>495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0</v>
      </c>
      <c r="D25" s="15">
        <f>100*M67/C10</f>
        <v>85</v>
      </c>
      <c r="E25" s="15">
        <f>100*N67/C10</f>
        <v>52.5</v>
      </c>
      <c r="F25" s="3"/>
      <c r="G25" s="1" t="s">
        <v>137</v>
      </c>
      <c r="H25" s="3"/>
      <c r="I25" s="10">
        <f>+AE50</f>
        <v>907.5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88.92524567541845</v>
      </c>
      <c r="E26" s="15">
        <f>100*(((AE67-(C20*Fasit!C10*C10))/C10)/(D20*Fasit!D10))</f>
        <v>95.27599441570999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1</v>
      </c>
      <c r="D38" s="15">
        <f t="shared" si="2"/>
        <v>2.5</v>
      </c>
      <c r="E38" s="3"/>
      <c r="F38">
        <f>+Fasit!B15</f>
        <v>1</v>
      </c>
      <c r="G38">
        <f t="shared" si="3"/>
        <v>0</v>
      </c>
      <c r="H38" s="3"/>
      <c r="I38" s="3"/>
      <c r="J38" s="19" t="s">
        <v>25</v>
      </c>
      <c r="K38">
        <f aca="true" t="shared" si="7" ref="K38:K51">COUNTIF($D$69:$D$108,J38)</f>
        <v>1</v>
      </c>
      <c r="L38" s="15">
        <f aca="true" t="shared" si="8" ref="L38:L51">100*K38/$C$10</f>
        <v>2.5</v>
      </c>
      <c r="M38" s="3"/>
      <c r="N38">
        <f>+Fasit!F15</f>
        <v>4</v>
      </c>
      <c r="O38">
        <f t="shared" si="4"/>
        <v>-3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0</v>
      </c>
      <c r="D39" s="15">
        <f t="shared" si="2"/>
        <v>0</v>
      </c>
      <c r="E39" s="3"/>
      <c r="F39">
        <f>+Fasit!B16</f>
        <v>1</v>
      </c>
      <c r="G39">
        <f t="shared" si="3"/>
        <v>-1</v>
      </c>
      <c r="H39" s="3"/>
      <c r="I39" s="1"/>
      <c r="J39" s="8" t="s">
        <v>3</v>
      </c>
      <c r="K39">
        <f t="shared" si="7"/>
        <v>7</v>
      </c>
      <c r="L39" s="15">
        <f t="shared" si="8"/>
        <v>17.5</v>
      </c>
      <c r="M39" s="3"/>
      <c r="N39">
        <f>+Fasit!F16</f>
        <v>4</v>
      </c>
      <c r="O39">
        <f t="shared" si="4"/>
        <v>3</v>
      </c>
      <c r="P39" s="3"/>
      <c r="Q39" s="3">
        <v>-2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1</v>
      </c>
      <c r="L40" s="15">
        <f t="shared" si="8"/>
        <v>2.5</v>
      </c>
      <c r="M40" s="3"/>
      <c r="N40">
        <f>+Fasit!F17</f>
        <v>1</v>
      </c>
      <c r="O40">
        <f t="shared" si="4"/>
        <v>0</v>
      </c>
      <c r="P40" s="3"/>
      <c r="Q40" s="3">
        <v>-1</v>
      </c>
      <c r="R40">
        <f t="shared" si="5"/>
        <v>2</v>
      </c>
      <c r="S40">
        <f t="shared" si="6"/>
        <v>7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2</v>
      </c>
      <c r="D41" s="15">
        <f t="shared" si="2"/>
        <v>5</v>
      </c>
      <c r="E41" s="3"/>
      <c r="F41">
        <f>+Fasit!B18</f>
        <v>7</v>
      </c>
      <c r="G41">
        <f t="shared" si="3"/>
        <v>-5</v>
      </c>
      <c r="H41" s="3"/>
      <c r="I41" s="22"/>
      <c r="J41" s="19" t="s">
        <v>22</v>
      </c>
      <c r="K41">
        <f t="shared" si="7"/>
        <v>5</v>
      </c>
      <c r="L41" s="15">
        <f t="shared" si="8"/>
        <v>12.5</v>
      </c>
      <c r="M41" s="3"/>
      <c r="N41">
        <f>+Fasit!F18</f>
        <v>3</v>
      </c>
      <c r="O41">
        <f t="shared" si="4"/>
        <v>2</v>
      </c>
      <c r="P41" s="3"/>
      <c r="Q41" s="3">
        <v>0</v>
      </c>
      <c r="R41">
        <f t="shared" si="5"/>
        <v>12</v>
      </c>
      <c r="S41">
        <f t="shared" si="6"/>
        <v>21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8</v>
      </c>
      <c r="D42" s="15">
        <f t="shared" si="2"/>
        <v>20</v>
      </c>
      <c r="E42" s="3"/>
      <c r="F42">
        <f>+Fasit!B19</f>
        <v>6</v>
      </c>
      <c r="G42">
        <f t="shared" si="3"/>
        <v>2</v>
      </c>
      <c r="H42" s="3"/>
      <c r="I42" s="22"/>
      <c r="J42" s="8" t="s">
        <v>9</v>
      </c>
      <c r="K42">
        <f t="shared" si="7"/>
        <v>3</v>
      </c>
      <c r="L42" s="15">
        <f t="shared" si="8"/>
        <v>7.5</v>
      </c>
      <c r="M42" s="3"/>
      <c r="N42">
        <f>+Fasit!F19</f>
        <v>5</v>
      </c>
      <c r="O42">
        <f t="shared" si="4"/>
        <v>-2</v>
      </c>
      <c r="P42" s="3"/>
      <c r="Q42" s="3">
        <v>1</v>
      </c>
      <c r="R42">
        <f t="shared" si="5"/>
        <v>20</v>
      </c>
      <c r="S42">
        <f t="shared" si="6"/>
        <v>10</v>
      </c>
      <c r="T42" s="3"/>
      <c r="U42" s="3"/>
      <c r="V42" s="3"/>
      <c r="W42" s="3">
        <v>-2</v>
      </c>
      <c r="X42">
        <f t="shared" si="9"/>
        <v>1</v>
      </c>
      <c r="Y42">
        <f t="shared" si="10"/>
        <v>0</v>
      </c>
      <c r="Z42" s="7"/>
      <c r="AA42" s="26">
        <f t="shared" si="11"/>
        <v>2.5</v>
      </c>
      <c r="AB42" s="46">
        <f t="shared" si="12"/>
        <v>0</v>
      </c>
      <c r="AC42" s="7"/>
      <c r="AD42" s="21">
        <f>+AA42*-9</f>
        <v>-22.5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7</v>
      </c>
      <c r="D43" s="15">
        <f t="shared" si="2"/>
        <v>17.5</v>
      </c>
      <c r="E43" s="3"/>
      <c r="F43">
        <f>+Fasit!B20</f>
        <v>11</v>
      </c>
      <c r="G43">
        <f t="shared" si="3"/>
        <v>-4</v>
      </c>
      <c r="H43" s="3"/>
      <c r="I43" s="22"/>
      <c r="J43" s="8" t="s">
        <v>12</v>
      </c>
      <c r="K43">
        <f t="shared" si="7"/>
        <v>6</v>
      </c>
      <c r="L43" s="15">
        <f t="shared" si="8"/>
        <v>15</v>
      </c>
      <c r="M43" s="3"/>
      <c r="N43">
        <f>+Fasit!F20</f>
        <v>9</v>
      </c>
      <c r="O43">
        <f t="shared" si="4"/>
        <v>-3</v>
      </c>
      <c r="P43" s="3"/>
      <c r="Q43" s="3">
        <v>2</v>
      </c>
      <c r="R43">
        <f t="shared" si="5"/>
        <v>5</v>
      </c>
      <c r="S43">
        <f t="shared" si="6"/>
        <v>2</v>
      </c>
      <c r="T43" s="3"/>
      <c r="U43" s="3"/>
      <c r="V43" s="3"/>
      <c r="W43" s="3">
        <v>-1</v>
      </c>
      <c r="X43">
        <f t="shared" si="9"/>
        <v>2</v>
      </c>
      <c r="Y43">
        <f t="shared" si="10"/>
        <v>7</v>
      </c>
      <c r="Z43" s="7"/>
      <c r="AA43" s="26">
        <f t="shared" si="11"/>
        <v>5</v>
      </c>
      <c r="AB43" s="46">
        <f t="shared" si="12"/>
        <v>17.5</v>
      </c>
      <c r="AC43" s="7"/>
      <c r="AD43" s="21">
        <f>+AA43*6</f>
        <v>30</v>
      </c>
      <c r="AE43" s="21">
        <f>+AB43*9</f>
        <v>157.5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12</v>
      </c>
      <c r="D44" s="15">
        <f t="shared" si="2"/>
        <v>30</v>
      </c>
      <c r="E44" s="3"/>
      <c r="F44">
        <f>+Fasit!B21</f>
        <v>5</v>
      </c>
      <c r="G44">
        <f t="shared" si="3"/>
        <v>7</v>
      </c>
      <c r="H44" s="3"/>
      <c r="I44" s="22"/>
      <c r="J44" s="19" t="s">
        <v>60</v>
      </c>
      <c r="K44">
        <f t="shared" si="7"/>
        <v>8</v>
      </c>
      <c r="L44" s="15">
        <f t="shared" si="8"/>
        <v>20</v>
      </c>
      <c r="M44" s="3"/>
      <c r="N44">
        <f>+Fasit!F21</f>
        <v>6</v>
      </c>
      <c r="O44">
        <f t="shared" si="4"/>
        <v>2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12</v>
      </c>
      <c r="Y44">
        <f t="shared" si="10"/>
        <v>21</v>
      </c>
      <c r="Z44" s="7"/>
      <c r="AA44" s="26">
        <f t="shared" si="11"/>
        <v>30</v>
      </c>
      <c r="AB44" s="46">
        <f t="shared" si="12"/>
        <v>52.5</v>
      </c>
      <c r="AC44" s="7"/>
      <c r="AD44" s="21">
        <f>+AA44*10</f>
        <v>300</v>
      </c>
      <c r="AE44" s="21">
        <f>+AB44*10</f>
        <v>525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5</v>
      </c>
      <c r="D45" s="15">
        <f t="shared" si="2"/>
        <v>12.5</v>
      </c>
      <c r="E45" s="3"/>
      <c r="F45">
        <f>+Fasit!B22</f>
        <v>7</v>
      </c>
      <c r="G45">
        <f t="shared" si="3"/>
        <v>-2</v>
      </c>
      <c r="H45" s="3"/>
      <c r="I45" s="22"/>
      <c r="J45" s="19" t="s">
        <v>15</v>
      </c>
      <c r="K45">
        <f t="shared" si="7"/>
        <v>3</v>
      </c>
      <c r="L45" s="15">
        <f t="shared" si="8"/>
        <v>7.5</v>
      </c>
      <c r="M45" s="3"/>
      <c r="N45">
        <f>+Fasit!F22</f>
        <v>4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20</v>
      </c>
      <c r="Y45">
        <f t="shared" si="10"/>
        <v>10</v>
      </c>
      <c r="Z45" s="7"/>
      <c r="AA45" s="26">
        <f t="shared" si="11"/>
        <v>50</v>
      </c>
      <c r="AB45" s="46">
        <f t="shared" si="12"/>
        <v>25</v>
      </c>
      <c r="AC45" s="7"/>
      <c r="AD45" s="21">
        <f>+AA45*6</f>
        <v>300</v>
      </c>
      <c r="AE45" s="21">
        <f>+AB45*9</f>
        <v>225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1</v>
      </c>
      <c r="D46" s="15">
        <f t="shared" si="2"/>
        <v>2.5</v>
      </c>
      <c r="E46" s="3"/>
      <c r="F46">
        <f>+Fasit!B23</f>
        <v>0</v>
      </c>
      <c r="G46">
        <f t="shared" si="3"/>
        <v>1</v>
      </c>
      <c r="H46" s="3"/>
      <c r="I46" s="22"/>
      <c r="J46" s="19" t="s">
        <v>16</v>
      </c>
      <c r="K46">
        <f t="shared" si="7"/>
        <v>4</v>
      </c>
      <c r="L46" s="15">
        <f t="shared" si="8"/>
        <v>10</v>
      </c>
      <c r="M46" s="3"/>
      <c r="N46">
        <f>+Fasit!F23</f>
        <v>3</v>
      </c>
      <c r="O46">
        <f t="shared" si="4"/>
        <v>1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5</v>
      </c>
      <c r="Y46">
        <f t="shared" si="10"/>
        <v>2</v>
      </c>
      <c r="Z46" s="7"/>
      <c r="AA46" s="26">
        <f t="shared" si="11"/>
        <v>12.5</v>
      </c>
      <c r="AB46" s="46">
        <f t="shared" si="12"/>
        <v>5</v>
      </c>
      <c r="AC46" s="7"/>
      <c r="AD46" s="21">
        <f>+AA46*-9</f>
        <v>-112.5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3</v>
      </c>
      <c r="D47" s="15">
        <f t="shared" si="2"/>
        <v>7.5</v>
      </c>
      <c r="E47" s="3"/>
      <c r="F47">
        <f>+Fasit!B24</f>
        <v>1</v>
      </c>
      <c r="G47">
        <f t="shared" si="3"/>
        <v>2</v>
      </c>
      <c r="H47" s="3"/>
      <c r="I47" s="22"/>
      <c r="J47" s="19" t="s">
        <v>61</v>
      </c>
      <c r="K47">
        <f t="shared" si="7"/>
        <v>2</v>
      </c>
      <c r="L47" s="15">
        <f t="shared" si="8"/>
        <v>5</v>
      </c>
      <c r="M47" s="3"/>
      <c r="N47">
        <f>+Fasit!F24</f>
        <v>0</v>
      </c>
      <c r="O47">
        <f t="shared" si="4"/>
        <v>2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495</v>
      </c>
      <c r="AE50" s="84">
        <f>SUM(AE40:AE49)</f>
        <v>907.5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10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0</v>
      </c>
      <c r="K67" s="11">
        <f>SUM(K69:K108)</f>
        <v>26</v>
      </c>
      <c r="L67" s="11">
        <f>SUM(L69:L108)</f>
        <v>7</v>
      </c>
      <c r="M67" s="11">
        <f>SUM(M69:M108)</f>
        <v>34</v>
      </c>
      <c r="N67" s="11">
        <f>SUM(N69:N108)</f>
        <v>21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297</v>
      </c>
      <c r="Z67" s="7">
        <f>SUM(Z69:Z108)</f>
        <v>2337</v>
      </c>
      <c r="AA67" s="7">
        <f>SUM(AA69:AA108)</f>
        <v>2129</v>
      </c>
      <c r="AC67" s="7">
        <f>SUM(AC69:AC108)</f>
        <v>265</v>
      </c>
      <c r="AD67" s="7">
        <f>SUM(AD69:AD108)</f>
        <v>2007</v>
      </c>
      <c r="AE67" s="7">
        <f>SUM(AE69:AE108)</f>
        <v>1949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MID(Over!O10,1,1)</f>
        <v>S</v>
      </c>
      <c r="C69" s="7" t="str">
        <f>MID(Over!O10,2,2)</f>
        <v>P </v>
      </c>
      <c r="D69" s="7" t="str">
        <f>MID(Over!O10,4,2)</f>
        <v>1+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0</v>
      </c>
      <c r="L69" s="30">
        <f>+AC69-Fasit!G56</f>
        <v>1</v>
      </c>
      <c r="M69" s="13">
        <f aca="true" t="shared" si="13" ref="M69:M108">+ABS(K69)</f>
        <v>0</v>
      </c>
      <c r="N69" s="8">
        <f aca="true" t="shared" si="14" ref="N69:N108">+ABS(L69)</f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2</v>
      </c>
      <c r="Z69">
        <f aca="true" t="shared" si="15" ref="Z69:Z108">+Y69*Y69</f>
        <v>4</v>
      </c>
      <c r="AA69">
        <f>+Y69*Fasit!F56</f>
        <v>4</v>
      </c>
      <c r="AC69" s="14">
        <f>MATCH(D69,Poeng!$B$2:$B$17,0)</f>
        <v>3</v>
      </c>
      <c r="AD69">
        <f aca="true" t="shared" si="16" ref="AD69:AD108">+AC69*AC69</f>
        <v>9</v>
      </c>
      <c r="AE69">
        <f>+AC69*Fasit!G56</f>
        <v>6</v>
      </c>
    </row>
    <row r="70" spans="1:31" ht="12.75">
      <c r="A70" s="3">
        <f aca="true" t="shared" si="17" ref="A70:A108">+A69+1</f>
        <v>2</v>
      </c>
      <c r="B70" s="7" t="str">
        <f>MID(Over!O11,1,1)</f>
        <v>S</v>
      </c>
      <c r="C70" s="7" t="str">
        <f>MID(Over!O11,2,2)</f>
        <v>R+</v>
      </c>
      <c r="D70" s="7" t="str">
        <f>MID(Over!O11,4,2)</f>
        <v>4 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-1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t="shared" si="15"/>
        <v>81</v>
      </c>
      <c r="AA70">
        <f>+Y70*Fasit!F57</f>
        <v>81</v>
      </c>
      <c r="AC70" s="14">
        <f>MATCH(D70,Poeng!$B$2:$B$17,0)</f>
        <v>11</v>
      </c>
      <c r="AD70">
        <f t="shared" si="16"/>
        <v>121</v>
      </c>
      <c r="AE70">
        <f>+AC70*Fasit!G57</f>
        <v>132</v>
      </c>
    </row>
    <row r="71" spans="1:31" ht="12.75">
      <c r="A71" s="3">
        <f t="shared" si="17"/>
        <v>3</v>
      </c>
      <c r="B71" s="7" t="str">
        <f>MID(Over!O12,1,1)</f>
        <v>U</v>
      </c>
      <c r="C71" s="7" t="str">
        <f>MID(Over!O12,2,2)</f>
        <v>O-</v>
      </c>
      <c r="D71" s="7" t="str">
        <f>MID(Over!O12,4,2)</f>
        <v>1+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0</v>
      </c>
      <c r="K71" s="29">
        <f>+Y71-Fasit!F58</f>
        <v>1</v>
      </c>
      <c r="L71" s="30">
        <f>+AC71-Fasit!G58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UU</v>
      </c>
      <c r="Y71" s="14">
        <f>MATCH(C71,Poeng!$C$2:$C$17,0)</f>
        <v>4</v>
      </c>
      <c r="Z71">
        <f t="shared" si="15"/>
        <v>16</v>
      </c>
      <c r="AA71">
        <f>+Y71*Fasit!F58</f>
        <v>12</v>
      </c>
      <c r="AC71" s="14">
        <f>MATCH(D71,Poeng!$B$2:$B$17,0)</f>
        <v>3</v>
      </c>
      <c r="AD71">
        <f t="shared" si="16"/>
        <v>9</v>
      </c>
      <c r="AE71">
        <f>+AC71*Fasit!G58</f>
        <v>6</v>
      </c>
    </row>
    <row r="72" spans="1:31" ht="12.75">
      <c r="A72" s="3">
        <f t="shared" si="17"/>
        <v>4</v>
      </c>
      <c r="B72" s="7" t="str">
        <f>MID(Over!O13,1,1)</f>
        <v>U</v>
      </c>
      <c r="C72" s="7" t="str">
        <f>MID(Over!O13,2,2)</f>
        <v>O+</v>
      </c>
      <c r="D72" s="7" t="str">
        <f>MID(Over!O13,4,2)</f>
        <v>3+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1</v>
      </c>
      <c r="L72" s="30">
        <f>+AC72-Fasit!G59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6</v>
      </c>
      <c r="Z72">
        <f t="shared" si="15"/>
        <v>36</v>
      </c>
      <c r="AA72">
        <f>+Y72*Fasit!F59</f>
        <v>30</v>
      </c>
      <c r="AC72" s="14">
        <f>MATCH(D72,Poeng!$B$2:$B$17,0)</f>
        <v>9</v>
      </c>
      <c r="AD72">
        <f t="shared" si="16"/>
        <v>81</v>
      </c>
      <c r="AE72">
        <f>+AC72*Fasit!G59</f>
        <v>90</v>
      </c>
    </row>
    <row r="73" spans="1:31" ht="12.75">
      <c r="A73" s="3">
        <f t="shared" si="17"/>
        <v>5</v>
      </c>
      <c r="B73" s="7" t="str">
        <f>MID(Over!O14,1,1)</f>
        <v>L</v>
      </c>
      <c r="C73" s="7" t="str">
        <f>MID(Over!O14,2,2)</f>
        <v>R </v>
      </c>
      <c r="D73" s="7" t="str">
        <f>MID(Over!O14,4,2)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1</v>
      </c>
      <c r="L73" s="30">
        <f>+AC73-Fasit!G60</f>
        <v>-1</v>
      </c>
      <c r="M73" s="13">
        <f t="shared" si="13"/>
        <v>1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8</v>
      </c>
      <c r="Z73">
        <f t="shared" si="15"/>
        <v>64</v>
      </c>
      <c r="AA73">
        <f>+Y73*Fasit!F60</f>
        <v>56</v>
      </c>
      <c r="AC73" s="14">
        <f>MATCH(D73,Poeng!$B$2:$B$17,0)</f>
        <v>8</v>
      </c>
      <c r="AD73">
        <f t="shared" si="16"/>
        <v>64</v>
      </c>
      <c r="AE73">
        <f>+AC73*Fasit!G60</f>
        <v>72</v>
      </c>
    </row>
    <row r="74" spans="1:31" ht="12.75">
      <c r="A74" s="3">
        <f t="shared" si="17"/>
        <v>6</v>
      </c>
      <c r="B74" s="7" t="str">
        <f>MID(Over!O15,1,1)</f>
        <v>L</v>
      </c>
      <c r="C74" s="7" t="str">
        <f>MID(Over!O15,2,2)</f>
        <v>R </v>
      </c>
      <c r="D74" s="7" t="str">
        <f>MID(Over!O15,4,2)</f>
        <v>2+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1</v>
      </c>
      <c r="L74" s="30">
        <f>+AC74-Fasit!G61</f>
        <v>-1</v>
      </c>
      <c r="M74" s="13">
        <f t="shared" si="13"/>
        <v>1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8</v>
      </c>
      <c r="Z74">
        <f t="shared" si="15"/>
        <v>64</v>
      </c>
      <c r="AA74">
        <f>+Y74*Fasit!F61</f>
        <v>56</v>
      </c>
      <c r="AC74" s="14">
        <f>MATCH(D74,Poeng!$B$2:$B$17,0)</f>
        <v>6</v>
      </c>
      <c r="AD74">
        <f t="shared" si="16"/>
        <v>36</v>
      </c>
      <c r="AE74">
        <f>+AC74*Fasit!G61</f>
        <v>42</v>
      </c>
    </row>
    <row r="75" spans="1:31" ht="12.75">
      <c r="A75" s="3">
        <f t="shared" si="17"/>
        <v>7</v>
      </c>
      <c r="B75" s="7" t="str">
        <f>MID(Over!O16,1,1)</f>
        <v>L</v>
      </c>
      <c r="C75" s="7" t="str">
        <f>MID(Over!O16,2,2)</f>
        <v>R </v>
      </c>
      <c r="D75" s="7" t="str">
        <f>MID(Over!O16,4,2)</f>
        <v>3 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1</v>
      </c>
      <c r="L75" s="30">
        <f>+AC75-Fasit!G62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8</v>
      </c>
      <c r="Z75">
        <f t="shared" si="15"/>
        <v>64</v>
      </c>
      <c r="AA75">
        <f>+Y75*Fasit!F62</f>
        <v>56</v>
      </c>
      <c r="AC75" s="14">
        <f>MATCH(D75,Poeng!$B$2:$B$17,0)</f>
        <v>8</v>
      </c>
      <c r="AD75">
        <f t="shared" si="16"/>
        <v>64</v>
      </c>
      <c r="AE75">
        <f>+AC75*Fasit!G62</f>
        <v>72</v>
      </c>
    </row>
    <row r="76" spans="1:31" ht="12.75">
      <c r="A76" s="3">
        <f t="shared" si="17"/>
        <v>8</v>
      </c>
      <c r="B76" s="7" t="str">
        <f>MID(Over!O17,1,1)</f>
        <v>L</v>
      </c>
      <c r="C76" s="7" t="str">
        <f>MID(Over!O17,2,2)</f>
        <v>O+</v>
      </c>
      <c r="D76" s="7" t="str">
        <f>MID(Over!O17,4,2)</f>
        <v>2+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0</v>
      </c>
      <c r="L76" s="30">
        <f>+AC76-Fasit!G63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6</v>
      </c>
      <c r="Z76">
        <f t="shared" si="15"/>
        <v>36</v>
      </c>
      <c r="AA76">
        <f>+Y76*Fasit!F63</f>
        <v>36</v>
      </c>
      <c r="AC76" s="14">
        <f>MATCH(D76,Poeng!$B$2:$B$17,0)</f>
        <v>6</v>
      </c>
      <c r="AD76">
        <f t="shared" si="16"/>
        <v>36</v>
      </c>
      <c r="AE76">
        <f>+AC76*Fasit!G63</f>
        <v>36</v>
      </c>
    </row>
    <row r="77" spans="1:31" ht="12.75">
      <c r="A77" s="3">
        <f t="shared" si="17"/>
        <v>9</v>
      </c>
      <c r="B77" s="7" t="str">
        <f>MID(Over!O18,1,1)</f>
        <v>L</v>
      </c>
      <c r="C77" s="7" t="str">
        <f>MID(Over!O18,2,2)</f>
        <v>O+</v>
      </c>
      <c r="D77" s="7" t="str">
        <f>MID(Over!O18,4,2)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0</v>
      </c>
      <c r="L77" s="30">
        <f>+AC77-Fasit!G64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6</v>
      </c>
      <c r="Z77">
        <f t="shared" si="15"/>
        <v>36</v>
      </c>
      <c r="AA77">
        <f>+Y77*Fasit!F64</f>
        <v>36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MID(Over!O19,1,1)</f>
        <v>L</v>
      </c>
      <c r="C78" s="7" t="str">
        <f>MID(Over!O19,2,2)</f>
        <v>R-</v>
      </c>
      <c r="D78" s="7" t="str">
        <f>MID(Over!O19,4,2)</f>
        <v>2-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0</v>
      </c>
      <c r="L78" s="30">
        <f>+AC78-Fasit!G65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7</v>
      </c>
      <c r="Z78">
        <f t="shared" si="15"/>
        <v>49</v>
      </c>
      <c r="AA78">
        <f>+Y78*Fasit!F65</f>
        <v>49</v>
      </c>
      <c r="AC78" s="14">
        <f>MATCH(D78,Poeng!$B$2:$B$17,0)</f>
        <v>4</v>
      </c>
      <c r="AD78">
        <f t="shared" si="16"/>
        <v>16</v>
      </c>
      <c r="AE78">
        <f>+AC78*Fasit!G65</f>
        <v>16</v>
      </c>
    </row>
    <row r="79" spans="1:31" ht="12.75">
      <c r="A79" s="3">
        <f t="shared" si="17"/>
        <v>11</v>
      </c>
      <c r="B79" s="7" t="str">
        <f>MID(Over!O20,1,1)</f>
        <v>L</v>
      </c>
      <c r="C79" s="7" t="str">
        <f>MID(Over!O20,2,2)</f>
        <v>O+</v>
      </c>
      <c r="D79" s="7" t="str">
        <f>MID(Over!O20,4,2)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1</v>
      </c>
      <c r="L79" s="30">
        <f>+AC79-Fasit!G66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6</v>
      </c>
      <c r="Z79">
        <f t="shared" si="15"/>
        <v>36</v>
      </c>
      <c r="AA79">
        <f>+Y79*Fasit!F66</f>
        <v>30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MID(Over!O21,1,1)</f>
        <v>L</v>
      </c>
      <c r="C80" s="7" t="str">
        <f>MID(Over!O21,2,2)</f>
        <v>O </v>
      </c>
      <c r="D80" s="7" t="str">
        <f>MID(Over!O21,4,2)</f>
        <v>1+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3</v>
      </c>
      <c r="AD80">
        <f t="shared" si="16"/>
        <v>9</v>
      </c>
      <c r="AE80">
        <f>+AC80*Fasit!G67</f>
        <v>9</v>
      </c>
    </row>
    <row r="81" spans="1:31" ht="12.75">
      <c r="A81" s="3">
        <f t="shared" si="17"/>
        <v>13</v>
      </c>
      <c r="B81" s="7" t="str">
        <f>MID(Over!O22,1,1)</f>
        <v>L</v>
      </c>
      <c r="C81" s="7" t="str">
        <f>MID(Over!O22,2,2)</f>
        <v>R-</v>
      </c>
      <c r="D81" s="7" t="str">
        <f>MID(Over!O22,4,2)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2</v>
      </c>
      <c r="L81" s="30">
        <f>+AC81-Fasit!G68</f>
        <v>0</v>
      </c>
      <c r="M81" s="13">
        <f t="shared" si="13"/>
        <v>2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7</v>
      </c>
      <c r="Z81">
        <f t="shared" si="15"/>
        <v>49</v>
      </c>
      <c r="AA81">
        <f>+Y81*Fasit!F68</f>
        <v>35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MID(Over!O23,1,1)</f>
        <v>L</v>
      </c>
      <c r="C82" s="7" t="str">
        <f>MID(Over!O23,2,2)</f>
        <v>R </v>
      </c>
      <c r="D82" s="7" t="str">
        <f>MID(Over!O23,4,2)</f>
        <v>3-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2</v>
      </c>
      <c r="L82" s="30">
        <f>+AC82-Fasit!G69</f>
        <v>0</v>
      </c>
      <c r="M82" s="13">
        <f t="shared" si="13"/>
        <v>2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8</v>
      </c>
      <c r="Z82">
        <f t="shared" si="15"/>
        <v>64</v>
      </c>
      <c r="AA82">
        <f>+Y82*Fasit!F69</f>
        <v>48</v>
      </c>
      <c r="AC82" s="14">
        <f>MATCH(D82,Poeng!$B$2:$B$17,0)</f>
        <v>7</v>
      </c>
      <c r="AD82">
        <f t="shared" si="16"/>
        <v>49</v>
      </c>
      <c r="AE82">
        <f>+AC82*Fasit!G69</f>
        <v>49</v>
      </c>
    </row>
    <row r="83" spans="1:31" ht="12.75">
      <c r="A83" s="3">
        <f t="shared" si="17"/>
        <v>15</v>
      </c>
      <c r="B83" s="7" t="str">
        <f>MID(Over!O24,1,1)</f>
        <v>L</v>
      </c>
      <c r="C83" s="7" t="str">
        <f>MID(Over!O24,2,2)</f>
        <v>O+</v>
      </c>
      <c r="D83" s="7" t="str">
        <f>MID(Over!O24,4,2)</f>
        <v>2 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1</v>
      </c>
      <c r="L83" s="30">
        <f>+AC83-Fasit!G70</f>
        <v>-1</v>
      </c>
      <c r="M83" s="13">
        <f t="shared" si="13"/>
        <v>1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6</v>
      </c>
      <c r="Z83">
        <f t="shared" si="15"/>
        <v>36</v>
      </c>
      <c r="AA83">
        <f>+Y83*Fasit!F70</f>
        <v>30</v>
      </c>
      <c r="AC83" s="14">
        <f>MATCH(D83,Poeng!$B$2:$B$17,0)</f>
        <v>5</v>
      </c>
      <c r="AD83">
        <f t="shared" si="16"/>
        <v>25</v>
      </c>
      <c r="AE83">
        <f>+AC83*Fasit!G70</f>
        <v>30</v>
      </c>
    </row>
    <row r="84" spans="1:31" ht="12.75">
      <c r="A84" s="3">
        <f t="shared" si="17"/>
        <v>16</v>
      </c>
      <c r="B84" s="7" t="str">
        <f>MID(Over!O25,1,1)</f>
        <v>L</v>
      </c>
      <c r="C84" s="7" t="str">
        <f>MID(Over!O25,2,2)</f>
        <v>R-</v>
      </c>
      <c r="D84" s="7" t="str">
        <f>MID(Over!O25,4,2)</f>
        <v>3-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1</v>
      </c>
      <c r="L84" s="30">
        <f>+AC84-Fasit!G71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7</v>
      </c>
      <c r="Z84">
        <f t="shared" si="15"/>
        <v>49</v>
      </c>
      <c r="AA84">
        <f>+Y84*Fasit!F71</f>
        <v>42</v>
      </c>
      <c r="AC84" s="14">
        <f>MATCH(D84,Poeng!$B$2:$B$17,0)</f>
        <v>7</v>
      </c>
      <c r="AD84">
        <f t="shared" si="16"/>
        <v>49</v>
      </c>
      <c r="AE84">
        <f>+AC84*Fasit!G71</f>
        <v>49</v>
      </c>
    </row>
    <row r="85" spans="1:31" ht="12.75">
      <c r="A85" s="3">
        <f t="shared" si="17"/>
        <v>17</v>
      </c>
      <c r="B85" s="7" t="str">
        <f>MID(Over!O26,1,1)</f>
        <v>L</v>
      </c>
      <c r="C85" s="7" t="str">
        <f>MID(Over!O26,2,2)</f>
        <v>R </v>
      </c>
      <c r="D85" s="7" t="str">
        <f>MID(Over!O26,4,2)</f>
        <v>4-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1</v>
      </c>
      <c r="M85" s="13">
        <f t="shared" si="13"/>
        <v>0</v>
      </c>
      <c r="N85" s="8">
        <f t="shared" si="14"/>
        <v>1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10</v>
      </c>
      <c r="AD85">
        <f t="shared" si="16"/>
        <v>100</v>
      </c>
      <c r="AE85">
        <f>+AC85*Fasit!G72</f>
        <v>90</v>
      </c>
    </row>
    <row r="86" spans="1:31" ht="12.75">
      <c r="A86" s="3">
        <f t="shared" si="17"/>
        <v>18</v>
      </c>
      <c r="B86" s="7" t="str">
        <f>MID(Over!O27,1,1)</f>
        <v>L</v>
      </c>
      <c r="C86" s="7" t="str">
        <f>MID(Over!O27,2,2)</f>
        <v>R </v>
      </c>
      <c r="D86" s="7" t="str">
        <f>MID(Over!O27,4,2)</f>
        <v>3 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8</v>
      </c>
      <c r="AD86">
        <f t="shared" si="16"/>
        <v>64</v>
      </c>
      <c r="AE86">
        <f>+AC86*Fasit!G73</f>
        <v>64</v>
      </c>
    </row>
    <row r="87" spans="1:31" ht="12.75">
      <c r="A87" s="3">
        <f t="shared" si="17"/>
        <v>19</v>
      </c>
      <c r="B87" s="7" t="str">
        <f>MID(Over!O28,1,1)</f>
        <v>L</v>
      </c>
      <c r="C87" s="7" t="str">
        <f>MID(Over!O28,2,2)</f>
        <v>O </v>
      </c>
      <c r="D87" s="7" t="str">
        <f>MID(Over!O28,4,2)</f>
        <v>2 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5</v>
      </c>
      <c r="AD87">
        <f t="shared" si="16"/>
        <v>25</v>
      </c>
      <c r="AE87">
        <f>+AC87*Fasit!G74</f>
        <v>25</v>
      </c>
    </row>
    <row r="88" spans="1:31" ht="12.75">
      <c r="A88" s="3">
        <f t="shared" si="17"/>
        <v>20</v>
      </c>
      <c r="B88" s="7" t="str">
        <f>MID(Over!O29,1,1)</f>
        <v>L</v>
      </c>
      <c r="C88" s="7" t="str">
        <f>MID(Over!O29,2,2)</f>
        <v>R+</v>
      </c>
      <c r="D88" s="7" t="str">
        <f>MID(Over!O29,4,2)</f>
        <v>3 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8</v>
      </c>
      <c r="AD88">
        <f t="shared" si="16"/>
        <v>64</v>
      </c>
      <c r="AE88">
        <f>+AC88*Fasit!G75</f>
        <v>64</v>
      </c>
    </row>
    <row r="89" spans="1:31" ht="12.75">
      <c r="A89" s="3">
        <f t="shared" si="17"/>
        <v>21</v>
      </c>
      <c r="B89" s="7" t="str">
        <f>MID(Over!O30,1,1)</f>
        <v>L</v>
      </c>
      <c r="C89" s="7" t="str">
        <f>MID(Over!O30,2,2)</f>
        <v>R </v>
      </c>
      <c r="D89" s="7" t="str">
        <f>MID(Over!O30,4,2)</f>
        <v>3 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1</v>
      </c>
      <c r="L89" s="30">
        <f>+AC89-Fasit!G76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8</v>
      </c>
      <c r="Z89">
        <f t="shared" si="15"/>
        <v>64</v>
      </c>
      <c r="AA89">
        <f>+Y89*Fasit!F76</f>
        <v>56</v>
      </c>
      <c r="AC89" s="14">
        <f>MATCH(D89,Poeng!$B$2:$B$17,0)</f>
        <v>8</v>
      </c>
      <c r="AD89">
        <f t="shared" si="16"/>
        <v>64</v>
      </c>
      <c r="AE89">
        <f>+AC89*Fasit!G76</f>
        <v>64</v>
      </c>
    </row>
    <row r="90" spans="1:31" ht="12.75">
      <c r="A90" s="3">
        <f t="shared" si="17"/>
        <v>22</v>
      </c>
      <c r="B90" s="7" t="str">
        <f>MID(Over!O31,1,1)</f>
        <v>L</v>
      </c>
      <c r="C90" s="7" t="str">
        <f>MID(Over!O31,2,2)</f>
        <v>R+</v>
      </c>
      <c r="D90" s="7" t="str">
        <f>MID(Over!O31,4,2)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1</v>
      </c>
      <c r="M90" s="13">
        <f t="shared" si="13"/>
        <v>0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8</v>
      </c>
      <c r="AD90">
        <f t="shared" si="16"/>
        <v>64</v>
      </c>
      <c r="AE90">
        <f>+AC90*Fasit!G77</f>
        <v>56</v>
      </c>
    </row>
    <row r="91" spans="1:31" ht="12.75">
      <c r="A91" s="3">
        <f t="shared" si="17"/>
        <v>23</v>
      </c>
      <c r="B91" s="7" t="str">
        <f>MID(Over!O32,1,1)</f>
        <v>L</v>
      </c>
      <c r="C91" s="7" t="str">
        <f>MID(Over!O32,2,2)</f>
        <v>R </v>
      </c>
      <c r="D91" s="7" t="str">
        <f>MID(Over!O32,4,2)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2</v>
      </c>
      <c r="L91" s="30">
        <f>+AC91-Fasit!G78</f>
        <v>0</v>
      </c>
      <c r="M91" s="13">
        <f t="shared" si="13"/>
        <v>2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8</v>
      </c>
      <c r="Z91">
        <f t="shared" si="15"/>
        <v>64</v>
      </c>
      <c r="AA91">
        <f>+Y91*Fasit!F78</f>
        <v>48</v>
      </c>
      <c r="AC91" s="14">
        <f>MATCH(D91,Poeng!$B$2:$B$17,0)</f>
        <v>3</v>
      </c>
      <c r="AD91">
        <f t="shared" si="16"/>
        <v>9</v>
      </c>
      <c r="AE91">
        <f>+AC91*Fasit!G78</f>
        <v>9</v>
      </c>
    </row>
    <row r="92" spans="1:31" ht="12.75">
      <c r="A92" s="3">
        <f t="shared" si="17"/>
        <v>24</v>
      </c>
      <c r="B92" s="7" t="str">
        <f>MID(Over!O33,1,1)</f>
        <v>L</v>
      </c>
      <c r="C92" s="7" t="str">
        <f>MID(Over!O33,2,2)</f>
        <v>R-</v>
      </c>
      <c r="D92" s="7" t="str">
        <f>MID(Over!O33,4,2)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1</v>
      </c>
      <c r="L92" s="30">
        <f>+AC92-Fasit!G79</f>
        <v>0</v>
      </c>
      <c r="M92" s="13">
        <f t="shared" si="13"/>
        <v>1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7</v>
      </c>
      <c r="Z92">
        <f t="shared" si="15"/>
        <v>49</v>
      </c>
      <c r="AA92">
        <f>+Y92*Fasit!F79</f>
        <v>42</v>
      </c>
      <c r="AC92" s="14">
        <f>MATCH(D92,Poeng!$B$2:$B$17,0)</f>
        <v>7</v>
      </c>
      <c r="AD92">
        <f t="shared" si="16"/>
        <v>49</v>
      </c>
      <c r="AE92">
        <f>+AC92*Fasit!G79</f>
        <v>49</v>
      </c>
    </row>
    <row r="93" spans="1:31" ht="12.75">
      <c r="A93" s="3">
        <f t="shared" si="17"/>
        <v>25</v>
      </c>
      <c r="B93" s="7" t="str">
        <f>MID(Over!O34,1,1)</f>
        <v>L</v>
      </c>
      <c r="C93" s="7" t="str">
        <f>MID(Over!O34,2,2)</f>
        <v>O+</v>
      </c>
      <c r="D93" s="7" t="str">
        <f>MID(Over!O34,4,2)</f>
        <v>3-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1</v>
      </c>
      <c r="L93" s="30">
        <f>+AC93-Fasit!G80</f>
        <v>1</v>
      </c>
      <c r="M93" s="13">
        <f t="shared" si="13"/>
        <v>1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6</v>
      </c>
      <c r="Z93">
        <f t="shared" si="15"/>
        <v>36</v>
      </c>
      <c r="AA93">
        <f>+Y93*Fasit!F80</f>
        <v>30</v>
      </c>
      <c r="AC93" s="14">
        <f>MATCH(D93,Poeng!$B$2:$B$17,0)</f>
        <v>7</v>
      </c>
      <c r="AD93">
        <f t="shared" si="16"/>
        <v>49</v>
      </c>
      <c r="AE93">
        <f>+AC93*Fasit!G80</f>
        <v>42</v>
      </c>
    </row>
    <row r="94" spans="1:31" ht="12.75">
      <c r="A94" s="3">
        <f t="shared" si="17"/>
        <v>26</v>
      </c>
      <c r="B94" s="7" t="str">
        <f>MID(Over!O35,1,1)</f>
        <v>L</v>
      </c>
      <c r="C94" s="7" t="str">
        <f>MID(Over!O35,2,2)</f>
        <v>U </v>
      </c>
      <c r="D94" s="7" t="str">
        <f>MID(Over!O35,4,2)</f>
        <v>4 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2</v>
      </c>
      <c r="L94" s="30">
        <f>+AC94-Fasit!G81</f>
        <v>2</v>
      </c>
      <c r="M94" s="13">
        <f t="shared" si="13"/>
        <v>2</v>
      </c>
      <c r="N94" s="8">
        <f t="shared" si="14"/>
        <v>2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11</v>
      </c>
      <c r="Z94">
        <f t="shared" si="15"/>
        <v>121</v>
      </c>
      <c r="AA94">
        <f>+Y94*Fasit!F81</f>
        <v>99</v>
      </c>
      <c r="AC94" s="14">
        <f>MATCH(D94,Poeng!$B$2:$B$17,0)</f>
        <v>11</v>
      </c>
      <c r="AD94">
        <f t="shared" si="16"/>
        <v>121</v>
      </c>
      <c r="AE94">
        <f>+AC94*Fasit!G81</f>
        <v>99</v>
      </c>
    </row>
    <row r="95" spans="1:31" ht="12.75">
      <c r="A95" s="3">
        <f t="shared" si="17"/>
        <v>27</v>
      </c>
      <c r="B95" s="7" t="str">
        <f>MID(Over!O36,1,1)</f>
        <v>L</v>
      </c>
      <c r="C95" s="7" t="str">
        <f>MID(Over!O36,2,2)</f>
        <v>R </v>
      </c>
      <c r="D95" s="7" t="str">
        <f>MID(Over!O36,4,2)</f>
        <v>4-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1</v>
      </c>
      <c r="L95" s="30">
        <f>+AC95-Fasit!G82</f>
        <v>0</v>
      </c>
      <c r="M95" s="13">
        <f t="shared" si="13"/>
        <v>1</v>
      </c>
      <c r="N95" s="8">
        <f t="shared" si="14"/>
        <v>0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8</v>
      </c>
      <c r="Z95">
        <f t="shared" si="15"/>
        <v>64</v>
      </c>
      <c r="AA95">
        <f>+Y95*Fasit!F82</f>
        <v>56</v>
      </c>
      <c r="AC95" s="14">
        <f>MATCH(D95,Poeng!$B$2:$B$17,0)</f>
        <v>10</v>
      </c>
      <c r="AD95">
        <f t="shared" si="16"/>
        <v>100</v>
      </c>
      <c r="AE95">
        <f>+AC95*Fasit!G82</f>
        <v>100</v>
      </c>
    </row>
    <row r="96" spans="1:31" ht="12.75">
      <c r="A96" s="3">
        <f t="shared" si="17"/>
        <v>28</v>
      </c>
      <c r="B96" s="7" t="str">
        <f>MID(Over!O37,1,1)</f>
        <v>L</v>
      </c>
      <c r="C96" s="7" t="str">
        <f>MID(Over!O37,2,2)</f>
        <v>U </v>
      </c>
      <c r="D96" s="7" t="str">
        <f>MID(Over!O37,4,2)</f>
        <v>3 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2</v>
      </c>
      <c r="L96" s="30">
        <f>+AC96-Fasit!G83</f>
        <v>1</v>
      </c>
      <c r="M96" s="13">
        <f t="shared" si="13"/>
        <v>2</v>
      </c>
      <c r="N96" s="8">
        <f t="shared" si="14"/>
        <v>1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11</v>
      </c>
      <c r="Z96">
        <f t="shared" si="15"/>
        <v>121</v>
      </c>
      <c r="AA96">
        <f>+Y96*Fasit!F83</f>
        <v>99</v>
      </c>
      <c r="AC96" s="14">
        <f>MATCH(D96,Poeng!$B$2:$B$17,0)</f>
        <v>8</v>
      </c>
      <c r="AD96">
        <f t="shared" si="16"/>
        <v>64</v>
      </c>
      <c r="AE96">
        <f>+AC96*Fasit!G83</f>
        <v>56</v>
      </c>
    </row>
    <row r="97" spans="1:31" ht="12.75">
      <c r="A97" s="3">
        <f t="shared" si="17"/>
        <v>29</v>
      </c>
      <c r="B97" s="7" t="str">
        <f>MID(Over!O38,1,1)</f>
        <v>L</v>
      </c>
      <c r="C97" s="7" t="str">
        <f>MID(Over!O38,2,2)</f>
        <v>R+</v>
      </c>
      <c r="D97" s="7" t="str">
        <f>MID(Over!O38,4,2)</f>
        <v>3+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1</v>
      </c>
      <c r="L97" s="30">
        <f>+AC97-Fasit!G84</f>
        <v>1</v>
      </c>
      <c r="M97" s="13">
        <f t="shared" si="13"/>
        <v>1</v>
      </c>
      <c r="N97" s="8">
        <f t="shared" si="14"/>
        <v>1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9</v>
      </c>
      <c r="Z97">
        <f t="shared" si="15"/>
        <v>81</v>
      </c>
      <c r="AA97">
        <f>+Y97*Fasit!F84</f>
        <v>72</v>
      </c>
      <c r="AC97" s="14">
        <f>MATCH(D97,Poeng!$B$2:$B$17,0)</f>
        <v>9</v>
      </c>
      <c r="AD97">
        <f t="shared" si="16"/>
        <v>81</v>
      </c>
      <c r="AE97">
        <f>+AC97*Fasit!G84</f>
        <v>72</v>
      </c>
    </row>
    <row r="98" spans="1:31" ht="12.75">
      <c r="A98" s="3">
        <f t="shared" si="17"/>
        <v>30</v>
      </c>
      <c r="B98" s="7" t="str">
        <f>MID(Over!O39,1,1)</f>
        <v>L</v>
      </c>
      <c r="C98" s="7" t="str">
        <f>MID(Over!O39,2,2)</f>
        <v>U-</v>
      </c>
      <c r="D98" s="7" t="str">
        <f>MID(Over!O39,4,2)</f>
        <v>4-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1</v>
      </c>
      <c r="L98" s="30">
        <f>+AC98-Fasit!G85</f>
        <v>2</v>
      </c>
      <c r="M98" s="13">
        <f t="shared" si="13"/>
        <v>1</v>
      </c>
      <c r="N98" s="8">
        <f t="shared" si="14"/>
        <v>2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10</v>
      </c>
      <c r="Z98">
        <f t="shared" si="15"/>
        <v>100</v>
      </c>
      <c r="AA98">
        <f>+Y98*Fasit!F85</f>
        <v>90</v>
      </c>
      <c r="AC98" s="14">
        <f>MATCH(D98,Poeng!$B$2:$B$17,0)</f>
        <v>10</v>
      </c>
      <c r="AD98">
        <f t="shared" si="16"/>
        <v>100</v>
      </c>
      <c r="AE98">
        <f>+AC98*Fasit!G85</f>
        <v>80</v>
      </c>
    </row>
    <row r="99" spans="1:31" ht="12.75">
      <c r="A99" s="3">
        <f t="shared" si="17"/>
        <v>31</v>
      </c>
      <c r="B99" s="7" t="str">
        <f>MID(Over!O40,1,1)</f>
        <v>L</v>
      </c>
      <c r="C99" s="7" t="str">
        <f>MID(Over!O40,2,2)</f>
        <v>R+</v>
      </c>
      <c r="D99" s="7" t="str">
        <f>MID(Over!O40,4,2)</f>
        <v>3-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1</v>
      </c>
      <c r="L99" s="30">
        <f>+AC99-Fasit!G86</f>
        <v>0</v>
      </c>
      <c r="M99" s="13">
        <f t="shared" si="13"/>
        <v>1</v>
      </c>
      <c r="N99" s="8">
        <f t="shared" si="14"/>
        <v>0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9</v>
      </c>
      <c r="Z99">
        <f t="shared" si="15"/>
        <v>81</v>
      </c>
      <c r="AA99">
        <f>+Y99*Fasit!F86</f>
        <v>72</v>
      </c>
      <c r="AC99" s="14">
        <f>MATCH(D99,Poeng!$B$2:$B$17,0)</f>
        <v>7</v>
      </c>
      <c r="AD99">
        <f t="shared" si="16"/>
        <v>49</v>
      </c>
      <c r="AE99">
        <f>+AC99*Fasit!G86</f>
        <v>49</v>
      </c>
    </row>
    <row r="100" spans="1:31" ht="12.75">
      <c r="A100" s="3">
        <f t="shared" si="17"/>
        <v>32</v>
      </c>
      <c r="B100" s="7" t="str">
        <f>MID(Over!O41,1,1)</f>
        <v>L</v>
      </c>
      <c r="C100" s="7" t="str">
        <f>MID(Over!O41,2,2)</f>
        <v>R-</v>
      </c>
      <c r="D100" s="7" t="str">
        <f>MID(Over!O41,4,2)</f>
        <v>2 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0</v>
      </c>
      <c r="L100" s="30">
        <f>+AC100-Fasit!G87</f>
        <v>0</v>
      </c>
      <c r="M100" s="13">
        <f t="shared" si="13"/>
        <v>0</v>
      </c>
      <c r="N100" s="8">
        <f t="shared" si="14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7</v>
      </c>
      <c r="Z100">
        <f t="shared" si="15"/>
        <v>49</v>
      </c>
      <c r="AA100">
        <f>+Y100*Fasit!F87</f>
        <v>49</v>
      </c>
      <c r="AC100" s="14">
        <f>MATCH(D100,Poeng!$B$2:$B$17,0)</f>
        <v>5</v>
      </c>
      <c r="AD100">
        <f t="shared" si="16"/>
        <v>25</v>
      </c>
      <c r="AE100">
        <f>+AC100*Fasit!G87</f>
        <v>25</v>
      </c>
    </row>
    <row r="101" spans="1:31" ht="12.75">
      <c r="A101" s="3">
        <f t="shared" si="17"/>
        <v>33</v>
      </c>
      <c r="B101" s="7" t="str">
        <f>MID(Over!O42,1,1)</f>
        <v>L</v>
      </c>
      <c r="C101" s="7" t="str">
        <f>MID(Over!O42,2,2)</f>
        <v>R </v>
      </c>
      <c r="D101" s="7" t="str">
        <f>MID(Over!O42,4,2)</f>
        <v>3+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1</v>
      </c>
      <c r="M101" s="13">
        <f t="shared" si="13"/>
        <v>0</v>
      </c>
      <c r="N101" s="8">
        <f t="shared" si="14"/>
        <v>1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9</v>
      </c>
      <c r="AD101">
        <f t="shared" si="16"/>
        <v>81</v>
      </c>
      <c r="AE101">
        <f>+AC101*Fasit!G88</f>
        <v>72</v>
      </c>
    </row>
    <row r="102" spans="1:31" ht="12.75">
      <c r="A102" s="3">
        <f t="shared" si="17"/>
        <v>34</v>
      </c>
      <c r="B102" s="7" t="str">
        <f>MID(Over!O43,1,1)</f>
        <v>L</v>
      </c>
      <c r="C102" s="7" t="str">
        <f>MID(Over!O43,2,2)</f>
        <v>O+</v>
      </c>
      <c r="D102" s="7" t="str">
        <f>MID(Over!O43,4,2)</f>
        <v>2+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1</v>
      </c>
      <c r="L102" s="30">
        <f>+AC102-Fasit!G89</f>
        <v>0</v>
      </c>
      <c r="M102" s="13">
        <f t="shared" si="13"/>
        <v>1</v>
      </c>
      <c r="N102" s="8">
        <f t="shared" si="14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6</v>
      </c>
      <c r="Z102">
        <f t="shared" si="15"/>
        <v>36</v>
      </c>
      <c r="AA102">
        <f>+Y102*Fasit!F89</f>
        <v>30</v>
      </c>
      <c r="AC102" s="14">
        <f>MATCH(D102,Poeng!$B$2:$B$17,0)</f>
        <v>6</v>
      </c>
      <c r="AD102">
        <f t="shared" si="16"/>
        <v>36</v>
      </c>
      <c r="AE102">
        <f>+AC102*Fasit!G89</f>
        <v>36</v>
      </c>
    </row>
    <row r="103" spans="1:31" ht="12.75">
      <c r="A103" s="3">
        <f t="shared" si="17"/>
        <v>35</v>
      </c>
      <c r="B103" s="7" t="str">
        <f>MID(Over!O44,1,1)</f>
        <v>L</v>
      </c>
      <c r="C103" s="7" t="str">
        <f>MID(Over!O44,2,2)</f>
        <v>R </v>
      </c>
      <c r="D103" s="7" t="str">
        <f>MID(Over!O44,4,2)</f>
        <v>4-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0</v>
      </c>
      <c r="M103" s="13">
        <f t="shared" si="13"/>
        <v>1</v>
      </c>
      <c r="N103" s="8">
        <f t="shared" si="14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10</v>
      </c>
      <c r="AD103">
        <f t="shared" si="16"/>
        <v>100</v>
      </c>
      <c r="AE103">
        <f>+AC103*Fasit!G90</f>
        <v>100</v>
      </c>
    </row>
    <row r="104" spans="1:31" ht="12.75">
      <c r="A104" s="3">
        <f t="shared" si="17"/>
        <v>36</v>
      </c>
      <c r="B104" s="7" t="str">
        <f>MID(Over!O45,1,1)</f>
        <v>L</v>
      </c>
      <c r="C104" s="7" t="str">
        <f>MID(Over!O45,2,2)</f>
        <v>O+</v>
      </c>
      <c r="D104" s="7" t="str">
        <f>MID(Over!O45,4,2)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-1</v>
      </c>
      <c r="L104" s="30">
        <f>+AC104-Fasit!G91</f>
        <v>0</v>
      </c>
      <c r="M104" s="13">
        <f t="shared" si="13"/>
        <v>1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6</v>
      </c>
      <c r="Z104">
        <f t="shared" si="15"/>
        <v>36</v>
      </c>
      <c r="AA104">
        <f>+Y104*Fasit!F91</f>
        <v>42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MID(Over!O46,1,1)</f>
        <v>L</v>
      </c>
      <c r="C105" s="7" t="str">
        <f>MID(Over!O46,2,2)</f>
        <v>R-</v>
      </c>
      <c r="D105" s="7" t="str">
        <f>MID(Over!O46,4,2)</f>
        <v>1+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-1</v>
      </c>
      <c r="L105" s="30">
        <f>+AC105-Fasit!G92</f>
        <v>1</v>
      </c>
      <c r="M105" s="13">
        <f t="shared" si="13"/>
        <v>1</v>
      </c>
      <c r="N105" s="8">
        <f t="shared" si="14"/>
        <v>1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7</v>
      </c>
      <c r="Z105">
        <f t="shared" si="15"/>
        <v>49</v>
      </c>
      <c r="AA105">
        <f>+Y105*Fasit!F92</f>
        <v>56</v>
      </c>
      <c r="AC105" s="14">
        <f>MATCH(D105,Poeng!$B$2:$B$17,0)</f>
        <v>3</v>
      </c>
      <c r="AD105">
        <f t="shared" si="16"/>
        <v>9</v>
      </c>
      <c r="AE105">
        <f>+AC105*Fasit!G92</f>
        <v>6</v>
      </c>
    </row>
    <row r="106" spans="1:31" ht="12.75">
      <c r="A106" s="3">
        <f t="shared" si="17"/>
        <v>38</v>
      </c>
      <c r="B106" s="7" t="str">
        <f>MID(Over!O47,1,1)</f>
        <v>L</v>
      </c>
      <c r="C106" s="7" t="str">
        <f>MID(Over!O47,2,2)</f>
        <v>R-</v>
      </c>
      <c r="D106" s="7" t="str">
        <f>MID(Over!O47,4,2)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-2</v>
      </c>
      <c r="L106" s="30">
        <f>+AC106-Fasit!G93</f>
        <v>0</v>
      </c>
      <c r="M106" s="13">
        <f t="shared" si="13"/>
        <v>2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7</v>
      </c>
      <c r="Z106">
        <f t="shared" si="15"/>
        <v>49</v>
      </c>
      <c r="AA106">
        <f>+Y106*Fasit!F93</f>
        <v>63</v>
      </c>
      <c r="AC106" s="14">
        <f>MATCH(D106,Poeng!$B$2:$B$17,0)</f>
        <v>3</v>
      </c>
      <c r="AD106">
        <f t="shared" si="16"/>
        <v>9</v>
      </c>
      <c r="AE106">
        <f>+AC106*Fasit!G93</f>
        <v>9</v>
      </c>
    </row>
    <row r="107" spans="1:31" ht="12.75">
      <c r="A107" s="3">
        <f t="shared" si="17"/>
        <v>39</v>
      </c>
      <c r="B107" s="7" t="str">
        <f>MID(Over!O48,1,1)</f>
        <v>L</v>
      </c>
      <c r="C107" s="7" t="str">
        <f>MID(Over!O48,2,2)</f>
        <v>R </v>
      </c>
      <c r="D107" s="7" t="str">
        <f>MID(Over!O48,4,2)</f>
        <v>3 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1</v>
      </c>
      <c r="L107" s="30">
        <f>+AC107-Fasit!G94</f>
        <v>1</v>
      </c>
      <c r="M107" s="13">
        <f t="shared" si="13"/>
        <v>1</v>
      </c>
      <c r="N107" s="8">
        <f t="shared" si="14"/>
        <v>1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8</v>
      </c>
      <c r="Z107">
        <f t="shared" si="15"/>
        <v>64</v>
      </c>
      <c r="AA107">
        <f>+Y107*Fasit!F94</f>
        <v>56</v>
      </c>
      <c r="AC107" s="14">
        <f>MATCH(D107,Poeng!$B$2:$B$17,0)</f>
        <v>8</v>
      </c>
      <c r="AD107">
        <f t="shared" si="16"/>
        <v>64</v>
      </c>
      <c r="AE107">
        <f>+AC107*Fasit!G94</f>
        <v>56</v>
      </c>
    </row>
    <row r="108" spans="1:31" ht="12.75">
      <c r="A108" s="3">
        <f t="shared" si="17"/>
        <v>40</v>
      </c>
      <c r="B108" s="7" t="str">
        <f>MID(Over!O49,1,1)</f>
        <v>L</v>
      </c>
      <c r="C108" s="7" t="str">
        <f>MID(Over!O49,2,2)</f>
        <v>U </v>
      </c>
      <c r="D108" s="7" t="str">
        <f>MID(Over!O49,4,2)</f>
        <v>3-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0</v>
      </c>
      <c r="L108" s="30">
        <f>+AC108-Fasit!G95</f>
        <v>0</v>
      </c>
      <c r="M108" s="13">
        <f t="shared" si="13"/>
        <v>0</v>
      </c>
      <c r="N108" s="8">
        <f t="shared" si="14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11</v>
      </c>
      <c r="Z108">
        <f t="shared" si="15"/>
        <v>121</v>
      </c>
      <c r="AA108">
        <f>+Y108*Fasit!F95</f>
        <v>121</v>
      </c>
      <c r="AC108" s="14">
        <f>MATCH(D108,Poeng!$B$2:$B$17,0)</f>
        <v>7</v>
      </c>
      <c r="AD108">
        <f t="shared" si="16"/>
        <v>49</v>
      </c>
      <c r="AE108">
        <f>+AC108*Fasit!G95</f>
        <v>49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38"/>
  <sheetViews>
    <sheetView workbookViewId="0" topLeftCell="A1">
      <selection activeCell="C22" sqref="C22"/>
    </sheetView>
  </sheetViews>
  <sheetFormatPr defaultColWidth="11.421875" defaultRowHeight="12.75"/>
  <cols>
    <col min="1" max="1" width="7.28125" style="0" customWidth="1"/>
    <col min="2" max="2" width="10.8515625" style="0" customWidth="1"/>
    <col min="3" max="4" width="8.8515625" style="0" customWidth="1"/>
    <col min="5" max="5" width="10.421875" style="0" customWidth="1"/>
    <col min="6" max="7" width="9.28125" style="0" customWidth="1"/>
    <col min="8" max="8" width="8.28125" style="0" customWidth="1"/>
    <col min="9" max="9" width="9.7109375" style="0" customWidth="1"/>
    <col min="10" max="10" width="9.28125" style="0" customWidth="1"/>
    <col min="11" max="11" width="7.28125" style="0" customWidth="1"/>
    <col min="12" max="12" width="7.00390625" style="0" customWidth="1"/>
    <col min="13" max="13" width="7.140625" style="0" customWidth="1"/>
    <col min="14" max="14" width="7.00390625" style="0" customWidth="1"/>
    <col min="15" max="15" width="10.28125" style="0" customWidth="1"/>
    <col min="16" max="16" width="7.28125" style="0" customWidth="1"/>
    <col min="17" max="19" width="6.28125" style="0" customWidth="1"/>
    <col min="20" max="20" width="6.57421875" style="0" customWidth="1"/>
    <col min="21" max="21" width="9.57421875" style="0" customWidth="1"/>
    <col min="22" max="22" width="7.28125" style="7" hidden="1" customWidth="1"/>
    <col min="23" max="23" width="7.28125" style="7" customWidth="1"/>
    <col min="24" max="24" width="6.7109375" style="0" customWidth="1"/>
    <col min="25" max="25" width="7.140625" style="0" customWidth="1"/>
    <col min="26" max="26" width="2.57421875" style="0" customWidth="1"/>
    <col min="27" max="27" width="3.8515625" style="0" customWidth="1"/>
    <col min="28" max="29" width="4.140625" style="0" customWidth="1"/>
    <col min="30" max="30" width="4.7109375" style="0" customWidth="1"/>
    <col min="31" max="31" width="3.57421875" style="0" customWidth="1"/>
    <col min="32" max="33" width="4.7109375" style="0" customWidth="1"/>
    <col min="34" max="34" width="5.28125" style="0" customWidth="1"/>
    <col min="35" max="35" width="5.00390625" style="0" customWidth="1"/>
    <col min="36" max="36" width="3.710937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4.57421875" style="0" customWidth="1"/>
    <col min="41" max="41" width="5.28125" style="0" customWidth="1"/>
    <col min="42" max="42" width="5.8515625" style="0" customWidth="1"/>
    <col min="43" max="43" width="4.7109375" style="0" customWidth="1"/>
    <col min="44" max="44" width="4.28125" style="0" customWidth="1"/>
    <col min="45" max="45" width="2.8515625" style="7" customWidth="1"/>
    <col min="46" max="47" width="4.421875" style="7" customWidth="1"/>
    <col min="48" max="48" width="5.7109375" style="7" customWidth="1"/>
    <col min="49" max="49" width="5.421875" style="0" customWidth="1"/>
    <col min="50" max="50" width="7.140625" style="0" customWidth="1"/>
  </cols>
  <sheetData>
    <row r="1" spans="1:55" ht="13.5" customHeight="1">
      <c r="A1" s="33"/>
      <c r="B1" s="3"/>
      <c r="C1" s="3"/>
      <c r="D1" s="3"/>
      <c r="E1" s="3"/>
      <c r="F1" s="3"/>
      <c r="G1" s="1"/>
      <c r="H1" s="1"/>
      <c r="I1" s="1"/>
      <c r="J1" s="3"/>
      <c r="K1" s="3"/>
      <c r="L1" s="3"/>
      <c r="M1" s="1"/>
      <c r="N1" s="3"/>
      <c r="O1" s="1"/>
      <c r="P1" s="3"/>
      <c r="Q1" s="1"/>
      <c r="R1" s="3"/>
      <c r="S1" s="1"/>
      <c r="T1" s="3"/>
      <c r="U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7"/>
      <c r="AR1" s="27"/>
      <c r="AS1" s="27"/>
      <c r="AT1" s="27"/>
      <c r="AV1" s="26"/>
      <c r="AW1" s="7"/>
      <c r="AX1" s="7"/>
      <c r="AY1" s="7"/>
      <c r="AZ1" s="7"/>
      <c r="BA1" s="7"/>
      <c r="BB1" s="7"/>
      <c r="BC1" s="7"/>
    </row>
    <row r="2" spans="1:55" ht="33.75">
      <c r="A2" s="76" t="str">
        <f>+Over!A3</f>
        <v>Internkalibrering</v>
      </c>
      <c r="B2" s="1"/>
      <c r="C2" s="1"/>
      <c r="D2" s="3"/>
      <c r="E2" s="3"/>
      <c r="F2" s="3"/>
      <c r="G2" s="3"/>
      <c r="H2" s="3"/>
      <c r="I2" s="3"/>
      <c r="J2" s="58"/>
      <c r="K2" s="83"/>
      <c r="L2" s="3"/>
      <c r="M2" s="3"/>
      <c r="N2" s="3"/>
      <c r="O2" s="55"/>
      <c r="P2" s="3"/>
      <c r="Q2" s="1"/>
      <c r="R2" s="3"/>
      <c r="S2" s="38"/>
      <c r="T2" s="38"/>
      <c r="U2" s="3"/>
      <c r="V2" s="47"/>
      <c r="W2" s="47"/>
      <c r="X2" s="47"/>
      <c r="Y2" s="7"/>
      <c r="Z2" s="47"/>
      <c r="AA2" s="4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27"/>
      <c r="AQ2" s="28"/>
      <c r="AR2" s="28"/>
      <c r="AT2" s="27"/>
      <c r="AU2" s="27"/>
      <c r="AV2" s="49"/>
      <c r="AW2" s="7"/>
      <c r="AX2" s="7"/>
      <c r="AY2" s="7"/>
      <c r="AZ2" s="7"/>
      <c r="BA2" s="7"/>
      <c r="BB2" s="7"/>
      <c r="BC2" s="7"/>
    </row>
    <row r="3" spans="1:55" ht="20.25">
      <c r="A3" s="1"/>
      <c r="B3" s="3"/>
      <c r="C3" s="57"/>
      <c r="D3" s="3"/>
      <c r="E3" s="3"/>
      <c r="F3" s="3"/>
      <c r="G3" s="1"/>
      <c r="H3" s="1"/>
      <c r="I3" s="1"/>
      <c r="J3" s="1"/>
      <c r="K3" s="1"/>
      <c r="L3" s="1"/>
      <c r="M3" s="1"/>
      <c r="N3" s="3"/>
      <c r="O3" s="1"/>
      <c r="P3" s="3"/>
      <c r="Q3" s="1"/>
      <c r="R3" s="3"/>
      <c r="S3" s="23"/>
      <c r="T3" s="23"/>
      <c r="U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5"/>
      <c r="AQ3" s="65"/>
      <c r="AR3" s="65"/>
      <c r="AT3" s="65"/>
      <c r="AU3" s="65"/>
      <c r="AV3" s="65"/>
      <c r="AW3" s="65"/>
      <c r="AX3" s="7"/>
      <c r="AY3" s="7"/>
      <c r="AZ3" s="7"/>
      <c r="BA3" s="7"/>
      <c r="BB3" s="7"/>
      <c r="BC3" s="7"/>
    </row>
    <row r="4" spans="1:55" ht="26.25">
      <c r="A4" s="59" t="s">
        <v>125</v>
      </c>
      <c r="B4" s="3"/>
      <c r="C4" s="74" t="s">
        <v>98</v>
      </c>
      <c r="D4" s="50" t="str">
        <f>+Over!G3</f>
        <v>Flatland</v>
      </c>
      <c r="E4" s="7"/>
      <c r="F4" s="3"/>
      <c r="G4" s="79"/>
      <c r="H4" s="1"/>
      <c r="I4" s="1" t="s">
        <v>99</v>
      </c>
      <c r="J4" s="51">
        <f>+Over!K3</f>
        <v>39112</v>
      </c>
      <c r="K4" s="1"/>
      <c r="L4" s="1"/>
      <c r="M4" s="1"/>
      <c r="N4" s="3"/>
      <c r="O4" s="1"/>
      <c r="P4" s="3"/>
      <c r="Q4" s="1"/>
      <c r="R4" s="3"/>
      <c r="S4" s="23"/>
      <c r="T4" s="23"/>
      <c r="U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65"/>
      <c r="AQ4" s="65"/>
      <c r="AR4" s="65"/>
      <c r="AT4" s="65"/>
      <c r="AU4" s="65"/>
      <c r="AV4" s="65"/>
      <c r="AW4" s="65"/>
      <c r="AX4" s="7"/>
      <c r="AY4" s="7"/>
      <c r="AZ4" s="7"/>
      <c r="BA4" s="7"/>
      <c r="BB4" s="7"/>
      <c r="BC4" s="7"/>
    </row>
    <row r="5" spans="1:55" ht="18.75" customHeight="1">
      <c r="A5" s="1"/>
      <c r="B5" s="3"/>
      <c r="C5" s="57"/>
      <c r="D5" s="3"/>
      <c r="E5" s="3"/>
      <c r="F5" s="3"/>
      <c r="G5" s="1"/>
      <c r="H5" s="1"/>
      <c r="I5" s="3"/>
      <c r="J5" s="1"/>
      <c r="K5" s="1"/>
      <c r="L5" s="1"/>
      <c r="M5" s="1"/>
      <c r="N5" s="3"/>
      <c r="O5" s="1"/>
      <c r="P5" s="3"/>
      <c r="Q5" s="1"/>
      <c r="R5" s="3"/>
      <c r="S5" s="23"/>
      <c r="T5" s="23"/>
      <c r="U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5"/>
      <c r="AQ5" s="65"/>
      <c r="AR5" s="65"/>
      <c r="AT5" s="65"/>
      <c r="AU5" s="65"/>
      <c r="AV5" s="65"/>
      <c r="AW5" s="65"/>
      <c r="AX5" s="7"/>
      <c r="AY5" s="7"/>
      <c r="AZ5" s="7"/>
      <c r="BA5" s="7"/>
      <c r="BB5" s="7"/>
      <c r="BC5" s="7"/>
    </row>
    <row r="6" spans="1:55" ht="20.25">
      <c r="A6" s="3"/>
      <c r="B6" s="3"/>
      <c r="C6" s="3"/>
      <c r="D6" s="3"/>
      <c r="E6" s="3"/>
      <c r="F6" s="3"/>
      <c r="G6" s="1"/>
      <c r="H6" s="1" t="s">
        <v>132</v>
      </c>
      <c r="I6" s="3"/>
      <c r="J6" s="54">
        <v>40</v>
      </c>
      <c r="K6" s="24"/>
      <c r="L6" s="1"/>
      <c r="M6" s="24"/>
      <c r="N6" s="3"/>
      <c r="O6" s="1"/>
      <c r="P6" s="3"/>
      <c r="Q6" s="24"/>
      <c r="R6" s="3"/>
      <c r="S6" s="1"/>
      <c r="T6" s="1"/>
      <c r="U6" s="3"/>
      <c r="X6" s="7"/>
      <c r="Y6" s="7"/>
      <c r="Z6" s="7"/>
      <c r="AA6" s="27"/>
      <c r="AB6" s="7"/>
      <c r="AC6" s="7"/>
      <c r="AD6" s="7"/>
      <c r="AE6" s="7"/>
      <c r="AF6" s="27"/>
      <c r="AG6" s="7"/>
      <c r="AH6" s="7"/>
      <c r="AI6" s="7"/>
      <c r="AJ6" s="7"/>
      <c r="AK6" s="27"/>
      <c r="AL6" s="7"/>
      <c r="AM6" s="7"/>
      <c r="AN6" s="7"/>
      <c r="AO6" s="7"/>
      <c r="AP6" s="66"/>
      <c r="AQ6" s="66"/>
      <c r="AR6" s="66"/>
      <c r="AT6" s="66"/>
      <c r="AU6" s="66"/>
      <c r="AV6" s="66"/>
      <c r="AW6" s="66"/>
      <c r="AX6" s="7"/>
      <c r="AY6" s="7"/>
      <c r="AZ6" s="7"/>
      <c r="BA6" s="7"/>
      <c r="BB6" s="7"/>
      <c r="BC6" s="7"/>
    </row>
    <row r="7" spans="1:55" ht="12.75">
      <c r="A7" s="3"/>
      <c r="B7" s="3"/>
      <c r="C7" s="1" t="s">
        <v>115</v>
      </c>
      <c r="D7" s="1" t="s">
        <v>52</v>
      </c>
      <c r="E7" s="1"/>
      <c r="F7" s="34"/>
      <c r="G7" s="1"/>
      <c r="H7" s="1"/>
      <c r="I7" s="1"/>
      <c r="J7" s="1"/>
      <c r="K7" s="1"/>
      <c r="L7" s="1"/>
      <c r="M7" s="1"/>
      <c r="N7" s="3"/>
      <c r="O7" s="1"/>
      <c r="P7" s="3"/>
      <c r="Q7" s="1"/>
      <c r="R7" s="3"/>
      <c r="S7" s="1"/>
      <c r="T7" s="1"/>
      <c r="U7" s="1"/>
      <c r="W7" s="27"/>
      <c r="X7" s="27"/>
      <c r="Y7" s="27"/>
      <c r="Z7" s="7"/>
      <c r="AA7" s="27"/>
      <c r="AB7" s="27"/>
      <c r="AC7" s="27"/>
      <c r="AD7" s="27"/>
      <c r="AE7" s="7"/>
      <c r="AF7" s="27"/>
      <c r="AG7" s="27"/>
      <c r="AH7" s="27"/>
      <c r="AI7" s="27"/>
      <c r="AJ7" s="7"/>
      <c r="AK7" s="27"/>
      <c r="AL7" s="27"/>
      <c r="AM7" s="27"/>
      <c r="AN7" s="27"/>
      <c r="AO7" s="7"/>
      <c r="AP7" s="27"/>
      <c r="AQ7" s="27"/>
      <c r="AR7" s="27"/>
      <c r="AT7" s="27"/>
      <c r="AU7" s="27"/>
      <c r="AV7" s="27"/>
      <c r="AW7" s="27"/>
      <c r="AX7" s="7"/>
      <c r="AY7" s="7"/>
      <c r="AZ7" s="7"/>
      <c r="BA7" s="7"/>
      <c r="BB7" s="7"/>
      <c r="BC7" s="7"/>
    </row>
    <row r="8" spans="1:55" ht="12.75">
      <c r="A8" s="3"/>
      <c r="B8" s="3"/>
      <c r="C8" s="1" t="s">
        <v>116</v>
      </c>
      <c r="D8" s="1" t="s">
        <v>45</v>
      </c>
      <c r="E8" s="1"/>
      <c r="F8" s="3"/>
      <c r="G8" s="3"/>
      <c r="H8" s="63"/>
      <c r="I8" s="64"/>
      <c r="J8" s="3"/>
      <c r="K8" s="22"/>
      <c r="L8" s="3"/>
      <c r="M8" s="22"/>
      <c r="N8" s="3"/>
      <c r="O8" s="3"/>
      <c r="P8" s="3"/>
      <c r="Q8" s="22"/>
      <c r="R8" s="3"/>
      <c r="S8" s="17"/>
      <c r="T8" s="17"/>
      <c r="U8" s="22"/>
      <c r="X8" s="7"/>
      <c r="Y8" s="7"/>
      <c r="Z8" s="7"/>
      <c r="AA8" s="67"/>
      <c r="AB8" s="7"/>
      <c r="AC8" s="7"/>
      <c r="AD8" s="7"/>
      <c r="AE8" s="7"/>
      <c r="AF8" s="27"/>
      <c r="AG8" s="7"/>
      <c r="AH8" s="7"/>
      <c r="AI8" s="7"/>
      <c r="AJ8" s="7"/>
      <c r="AK8" s="68"/>
      <c r="AL8" s="7"/>
      <c r="AM8" s="7"/>
      <c r="AN8" s="7"/>
      <c r="AO8" s="7"/>
      <c r="AP8" s="28"/>
      <c r="AQ8" s="7"/>
      <c r="AR8" s="7"/>
      <c r="AT8" s="21"/>
      <c r="AW8" s="7"/>
      <c r="AX8" s="7"/>
      <c r="AY8" s="7"/>
      <c r="AZ8" s="7"/>
      <c r="BA8" s="7"/>
      <c r="BB8" s="7"/>
      <c r="BC8" s="7"/>
    </row>
    <row r="9" spans="1:55" ht="12.75">
      <c r="A9" s="1" t="s">
        <v>117</v>
      </c>
      <c r="B9" s="1"/>
      <c r="C9" s="32">
        <f>+F54/J6</f>
        <v>6.775</v>
      </c>
      <c r="D9" s="32">
        <f>+SQRT((I54-(C9*C9*J6))/J6)</f>
        <v>1.8095234179197566</v>
      </c>
      <c r="E9" s="31"/>
      <c r="F9" s="3"/>
      <c r="G9" s="3"/>
      <c r="H9" s="63"/>
      <c r="I9" s="64"/>
      <c r="J9" s="3"/>
      <c r="K9" s="22"/>
      <c r="L9" s="3"/>
      <c r="M9" s="22"/>
      <c r="N9" s="3"/>
      <c r="O9" s="3"/>
      <c r="P9" s="3"/>
      <c r="Q9" s="22"/>
      <c r="R9" s="3"/>
      <c r="S9" s="17"/>
      <c r="T9" s="17"/>
      <c r="U9" s="22"/>
      <c r="X9" s="7"/>
      <c r="Y9" s="7"/>
      <c r="Z9" s="7"/>
      <c r="AA9" s="67"/>
      <c r="AB9" s="7"/>
      <c r="AC9" s="7"/>
      <c r="AD9" s="7"/>
      <c r="AE9" s="7"/>
      <c r="AF9" s="27"/>
      <c r="AG9" s="7"/>
      <c r="AH9" s="7"/>
      <c r="AI9" s="7"/>
      <c r="AJ9" s="7"/>
      <c r="AK9" s="68"/>
      <c r="AL9" s="7"/>
      <c r="AM9" s="7"/>
      <c r="AN9" s="7"/>
      <c r="AO9" s="7"/>
      <c r="AP9" s="28"/>
      <c r="AQ9" s="7"/>
      <c r="AR9" s="7"/>
      <c r="AT9" s="21"/>
      <c r="AW9" s="7"/>
      <c r="AX9" s="7"/>
      <c r="AY9" s="7"/>
      <c r="AZ9" s="7"/>
      <c r="BA9" s="7"/>
      <c r="BB9" s="7"/>
      <c r="BC9" s="7"/>
    </row>
    <row r="10" spans="1:55" ht="12.75">
      <c r="A10" s="1" t="s">
        <v>118</v>
      </c>
      <c r="B10" s="1"/>
      <c r="C10" s="32">
        <f>+G54/J6</f>
        <v>6.45</v>
      </c>
      <c r="D10" s="32">
        <f>+SQRT((J54-(C10*C10*J6))/J6)</f>
        <v>2.5094820182659214</v>
      </c>
      <c r="E10" s="31"/>
      <c r="F10" s="3"/>
      <c r="G10" s="3"/>
      <c r="H10" s="63"/>
      <c r="I10" s="64"/>
      <c r="J10" s="3"/>
      <c r="K10" s="22"/>
      <c r="L10" s="3"/>
      <c r="M10" s="22"/>
      <c r="N10" s="3"/>
      <c r="O10" s="3"/>
      <c r="P10" s="3"/>
      <c r="Q10" s="22"/>
      <c r="R10" s="31"/>
      <c r="S10" s="17"/>
      <c r="T10" s="17"/>
      <c r="U10" s="22"/>
      <c r="X10" s="7"/>
      <c r="Y10" s="7"/>
      <c r="Z10" s="7"/>
      <c r="AA10" s="67"/>
      <c r="AB10" s="7"/>
      <c r="AC10" s="7"/>
      <c r="AD10" s="7"/>
      <c r="AE10" s="7"/>
      <c r="AF10" s="27"/>
      <c r="AG10" s="7"/>
      <c r="AH10" s="7"/>
      <c r="AI10" s="7"/>
      <c r="AJ10" s="7"/>
      <c r="AK10" s="68"/>
      <c r="AL10" s="7"/>
      <c r="AM10" s="7"/>
      <c r="AN10" s="7"/>
      <c r="AO10" s="7"/>
      <c r="AP10" s="28"/>
      <c r="AQ10" s="7"/>
      <c r="AR10" s="7"/>
      <c r="AT10" s="21"/>
      <c r="AW10" s="7"/>
      <c r="AX10" s="7"/>
      <c r="AY10" s="7"/>
      <c r="AZ10" s="7"/>
      <c r="BA10" s="7"/>
      <c r="BB10" s="7"/>
      <c r="BC10" s="7"/>
    </row>
    <row r="11" spans="1:55" s="3" customFormat="1" ht="12.75">
      <c r="A11" s="1"/>
      <c r="B11" s="1"/>
      <c r="C11" s="38"/>
      <c r="D11" s="38"/>
      <c r="E11" s="31"/>
      <c r="H11" s="63"/>
      <c r="I11" s="64"/>
      <c r="K11" s="22"/>
      <c r="M11" s="22"/>
      <c r="Q11" s="22"/>
      <c r="R11" s="31"/>
      <c r="S11" s="17"/>
      <c r="T11" s="17"/>
      <c r="U11" s="22"/>
      <c r="V11" s="7"/>
      <c r="W11" s="7"/>
      <c r="X11" s="7"/>
      <c r="Y11" s="7"/>
      <c r="Z11" s="7"/>
      <c r="AA11" s="67"/>
      <c r="AB11" s="7"/>
      <c r="AC11" s="7"/>
      <c r="AD11" s="7"/>
      <c r="AE11" s="7"/>
      <c r="AF11" s="27"/>
      <c r="AG11" s="7"/>
      <c r="AH11" s="7"/>
      <c r="AI11" s="7"/>
      <c r="AJ11" s="7"/>
      <c r="AK11" s="68"/>
      <c r="AL11" s="7"/>
      <c r="AM11" s="7"/>
      <c r="AN11" s="7"/>
      <c r="AO11" s="7"/>
      <c r="AP11" s="28"/>
      <c r="AQ11" s="7"/>
      <c r="AR11" s="7"/>
      <c r="AS11" s="7"/>
      <c r="AT11" s="21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2.75">
      <c r="A12" s="3"/>
      <c r="B12" s="3"/>
      <c r="C12" s="1"/>
      <c r="D12" s="3"/>
      <c r="E12" s="3"/>
      <c r="F12" s="3"/>
      <c r="G12" s="1"/>
      <c r="H12" s="63"/>
      <c r="I12" s="64"/>
      <c r="J12" s="3"/>
      <c r="K12" s="22"/>
      <c r="L12" s="3"/>
      <c r="M12" s="22"/>
      <c r="N12" s="3"/>
      <c r="O12" s="3"/>
      <c r="P12" s="3"/>
      <c r="Q12" s="22"/>
      <c r="R12" s="3"/>
      <c r="S12" s="17"/>
      <c r="T12" s="17"/>
      <c r="U12" s="22"/>
      <c r="V12" s="69"/>
      <c r="X12" s="7"/>
      <c r="Y12" s="7"/>
      <c r="Z12" s="7"/>
      <c r="AA12" s="67"/>
      <c r="AB12" s="7"/>
      <c r="AC12" s="7"/>
      <c r="AD12" s="7"/>
      <c r="AE12" s="7"/>
      <c r="AF12" s="27"/>
      <c r="AG12" s="7"/>
      <c r="AH12" s="7"/>
      <c r="AI12" s="7"/>
      <c r="AJ12" s="7"/>
      <c r="AK12" s="68"/>
      <c r="AL12" s="7"/>
      <c r="AM12" s="7"/>
      <c r="AN12" s="7"/>
      <c r="AO12" s="7"/>
      <c r="AP12" s="28"/>
      <c r="AQ12" s="7"/>
      <c r="AR12" s="7"/>
      <c r="AT12" s="21"/>
      <c r="AW12" s="7"/>
      <c r="AX12" s="7"/>
      <c r="AY12" s="7"/>
      <c r="AZ12" s="7"/>
      <c r="BA12" s="7"/>
      <c r="BB12" s="7"/>
      <c r="BC12" s="7"/>
    </row>
    <row r="13" spans="1:55" ht="12.75">
      <c r="A13" s="1" t="s">
        <v>21</v>
      </c>
      <c r="B13" s="1" t="s">
        <v>108</v>
      </c>
      <c r="C13" s="1" t="s">
        <v>119</v>
      </c>
      <c r="D13" s="3"/>
      <c r="E13" s="1" t="s">
        <v>27</v>
      </c>
      <c r="F13" s="1" t="s">
        <v>108</v>
      </c>
      <c r="G13" s="1" t="s">
        <v>119</v>
      </c>
      <c r="H13" s="3"/>
      <c r="I13" s="1" t="s">
        <v>114</v>
      </c>
      <c r="J13" s="1" t="s">
        <v>108</v>
      </c>
      <c r="K13" s="1" t="s">
        <v>108</v>
      </c>
      <c r="L13" s="3"/>
      <c r="M13" s="22"/>
      <c r="N13" s="3"/>
      <c r="O13" s="3"/>
      <c r="P13" s="3"/>
      <c r="Q13" s="22"/>
      <c r="R13" s="3"/>
      <c r="S13" s="17"/>
      <c r="T13" s="17"/>
      <c r="U13" s="22"/>
      <c r="V13" s="69"/>
      <c r="X13" s="7"/>
      <c r="Y13" s="7"/>
      <c r="Z13" s="7"/>
      <c r="AA13" s="67"/>
      <c r="AB13" s="7"/>
      <c r="AC13" s="7"/>
      <c r="AD13" s="7"/>
      <c r="AE13" s="7"/>
      <c r="AF13" s="27"/>
      <c r="AG13" s="7"/>
      <c r="AH13" s="7"/>
      <c r="AI13" s="7"/>
      <c r="AJ13" s="7"/>
      <c r="AK13" s="68"/>
      <c r="AL13" s="7"/>
      <c r="AM13" s="7"/>
      <c r="AN13" s="7"/>
      <c r="AO13" s="7"/>
      <c r="AP13" s="28"/>
      <c r="AQ13" s="7"/>
      <c r="AR13" s="7"/>
      <c r="AT13" s="21"/>
      <c r="AW13" s="7"/>
      <c r="AX13" s="7"/>
      <c r="AY13" s="7"/>
      <c r="AZ13" s="7"/>
      <c r="BA13" s="7"/>
      <c r="BB13" s="7"/>
      <c r="BC13" s="7"/>
    </row>
    <row r="14" spans="1:55" ht="12.75">
      <c r="A14" s="8" t="s">
        <v>1</v>
      </c>
      <c r="B14">
        <f>COUNTIF($C$56:$C$95,A14)</f>
        <v>0</v>
      </c>
      <c r="C14" s="15">
        <f aca="true" t="shared" si="0" ref="C14:C28">100*B14/$B$30</f>
        <v>0</v>
      </c>
      <c r="D14" s="3"/>
      <c r="E14" s="8" t="s">
        <v>0</v>
      </c>
      <c r="F14">
        <f>COUNTIF($D$56:$D$95,E14)</f>
        <v>0</v>
      </c>
      <c r="G14" s="15">
        <f aca="true" t="shared" si="1" ref="G14:G28">100*F14/$B$30</f>
        <v>0</v>
      </c>
      <c r="H14" s="3"/>
      <c r="I14" s="3"/>
      <c r="J14" s="1" t="s">
        <v>113</v>
      </c>
      <c r="K14" s="1" t="s">
        <v>94</v>
      </c>
      <c r="L14" s="3"/>
      <c r="M14" s="22"/>
      <c r="N14" s="3"/>
      <c r="O14" s="3"/>
      <c r="P14" s="3"/>
      <c r="Q14" s="22"/>
      <c r="R14" s="3"/>
      <c r="S14" s="17"/>
      <c r="T14" s="17"/>
      <c r="U14" s="22"/>
      <c r="V14" s="69"/>
      <c r="X14" s="7"/>
      <c r="Y14" s="7"/>
      <c r="Z14" s="7"/>
      <c r="AA14" s="67"/>
      <c r="AB14" s="7"/>
      <c r="AC14" s="7"/>
      <c r="AD14" s="7"/>
      <c r="AE14" s="7"/>
      <c r="AF14" s="27"/>
      <c r="AG14" s="7"/>
      <c r="AH14" s="7"/>
      <c r="AI14" s="7"/>
      <c r="AJ14" s="7"/>
      <c r="AK14" s="68"/>
      <c r="AL14" s="7"/>
      <c r="AM14" s="7"/>
      <c r="AN14" s="7"/>
      <c r="AO14" s="7"/>
      <c r="AP14" s="28"/>
      <c r="AQ14" s="7"/>
      <c r="AR14" s="7"/>
      <c r="AT14" s="21"/>
      <c r="AW14" s="7"/>
      <c r="AX14" s="7"/>
      <c r="AY14" s="7"/>
      <c r="AZ14" s="7"/>
      <c r="BA14" s="7"/>
      <c r="BB14" s="7"/>
      <c r="BC14" s="7"/>
    </row>
    <row r="15" spans="1:55" ht="12.75">
      <c r="A15" s="19" t="s">
        <v>57</v>
      </c>
      <c r="B15">
        <f aca="true" t="shared" si="2" ref="B15:B28">COUNTIF($C$56:$C$95,A15)</f>
        <v>1</v>
      </c>
      <c r="C15" s="15">
        <f t="shared" si="0"/>
        <v>2.5</v>
      </c>
      <c r="D15" s="3"/>
      <c r="E15" s="19" t="s">
        <v>25</v>
      </c>
      <c r="F15">
        <f aca="true" t="shared" si="3" ref="F15:F28">COUNTIF($D$56:$D$95,E15)</f>
        <v>4</v>
      </c>
      <c r="G15" s="15">
        <f t="shared" si="1"/>
        <v>10</v>
      </c>
      <c r="H15" s="3"/>
      <c r="I15" s="9" t="s">
        <v>89</v>
      </c>
      <c r="J15">
        <f aca="true" t="shared" si="4" ref="J15:J27">COUNTIF($B$56:$B$95,I15)</f>
        <v>0</v>
      </c>
      <c r="K15" s="35">
        <f>100*J15/$J$30</f>
        <v>0</v>
      </c>
      <c r="L15" s="3"/>
      <c r="M15" s="22"/>
      <c r="N15" s="3"/>
      <c r="O15" s="3"/>
      <c r="P15" s="3"/>
      <c r="Q15" s="22"/>
      <c r="R15" s="3"/>
      <c r="S15" s="17"/>
      <c r="T15" s="17"/>
      <c r="U15" s="22"/>
      <c r="V15" s="69"/>
      <c r="X15" s="7"/>
      <c r="Y15" s="7"/>
      <c r="Z15" s="7"/>
      <c r="AA15" s="67"/>
      <c r="AB15" s="7"/>
      <c r="AC15" s="7"/>
      <c r="AD15" s="7"/>
      <c r="AE15" s="7"/>
      <c r="AF15" s="27"/>
      <c r="AG15" s="7"/>
      <c r="AH15" s="7"/>
      <c r="AI15" s="7"/>
      <c r="AJ15" s="7"/>
      <c r="AK15" s="68"/>
      <c r="AL15" s="7"/>
      <c r="AM15" s="7"/>
      <c r="AN15" s="7"/>
      <c r="AO15" s="7"/>
      <c r="AP15" s="28"/>
      <c r="AQ15" s="7"/>
      <c r="AR15" s="7"/>
      <c r="AT15" s="21"/>
      <c r="AW15" s="7"/>
      <c r="AX15" s="7"/>
      <c r="AY15" s="7"/>
      <c r="AZ15" s="7"/>
      <c r="BA15" s="7"/>
      <c r="BB15" s="7"/>
      <c r="BC15" s="7"/>
    </row>
    <row r="16" spans="1:55" ht="12.75">
      <c r="A16" s="8" t="s">
        <v>4</v>
      </c>
      <c r="B16">
        <f t="shared" si="2"/>
        <v>1</v>
      </c>
      <c r="C16" s="15">
        <f t="shared" si="0"/>
        <v>2.5</v>
      </c>
      <c r="D16" s="3"/>
      <c r="E16" s="8" t="s">
        <v>3</v>
      </c>
      <c r="F16">
        <f t="shared" si="3"/>
        <v>4</v>
      </c>
      <c r="G16" s="15">
        <f t="shared" si="1"/>
        <v>10</v>
      </c>
      <c r="H16" s="3"/>
      <c r="I16" s="9" t="s">
        <v>267</v>
      </c>
      <c r="J16">
        <f t="shared" si="4"/>
        <v>0</v>
      </c>
      <c r="K16" s="35">
        <f aca="true" t="shared" si="5" ref="K16:K27">100*J16/$J$30</f>
        <v>0</v>
      </c>
      <c r="L16" s="3"/>
      <c r="M16" s="22"/>
      <c r="N16" s="3"/>
      <c r="O16" s="3"/>
      <c r="P16" s="3"/>
      <c r="Q16" s="22"/>
      <c r="R16" s="3"/>
      <c r="S16" s="17"/>
      <c r="T16" s="17"/>
      <c r="U16" s="22"/>
      <c r="V16" s="69"/>
      <c r="X16" s="7"/>
      <c r="Y16" s="7"/>
      <c r="Z16" s="7"/>
      <c r="AA16" s="67"/>
      <c r="AB16" s="7"/>
      <c r="AC16" s="7"/>
      <c r="AD16" s="7"/>
      <c r="AE16" s="7"/>
      <c r="AF16" s="27"/>
      <c r="AG16" s="7"/>
      <c r="AH16" s="7"/>
      <c r="AI16" s="7"/>
      <c r="AJ16" s="7"/>
      <c r="AK16" s="68"/>
      <c r="AL16" s="7"/>
      <c r="AM16" s="7"/>
      <c r="AN16" s="7"/>
      <c r="AO16" s="7"/>
      <c r="AP16" s="28"/>
      <c r="AQ16" s="7"/>
      <c r="AR16" s="7"/>
      <c r="AT16" s="21"/>
      <c r="AW16" s="7"/>
      <c r="AX16" s="7"/>
      <c r="AY16" s="7"/>
      <c r="AZ16" s="7"/>
      <c r="BA16" s="7"/>
      <c r="BB16" s="7"/>
      <c r="BC16" s="7"/>
    </row>
    <row r="17" spans="1:55" ht="12.75">
      <c r="A17" s="8" t="s">
        <v>7</v>
      </c>
      <c r="B17">
        <f t="shared" si="2"/>
        <v>1</v>
      </c>
      <c r="C17" s="15">
        <f t="shared" si="0"/>
        <v>2.5</v>
      </c>
      <c r="D17" s="3"/>
      <c r="E17" s="19" t="s">
        <v>6</v>
      </c>
      <c r="F17">
        <f t="shared" si="3"/>
        <v>1</v>
      </c>
      <c r="G17" s="15">
        <f t="shared" si="1"/>
        <v>2.5</v>
      </c>
      <c r="H17" s="3"/>
      <c r="I17" s="9" t="s">
        <v>268</v>
      </c>
      <c r="J17">
        <f t="shared" si="4"/>
        <v>0</v>
      </c>
      <c r="K17" s="35">
        <f t="shared" si="5"/>
        <v>0</v>
      </c>
      <c r="L17" s="3"/>
      <c r="M17" s="22"/>
      <c r="N17" s="3"/>
      <c r="O17" s="3"/>
      <c r="P17" s="3"/>
      <c r="Q17" s="22"/>
      <c r="R17" s="3"/>
      <c r="S17" s="17"/>
      <c r="T17" s="17"/>
      <c r="U17" s="22"/>
      <c r="V17" s="69"/>
      <c r="X17" s="7"/>
      <c r="Y17" s="7"/>
      <c r="Z17" s="7"/>
      <c r="AA17" s="67"/>
      <c r="AB17" s="7"/>
      <c r="AC17" s="7"/>
      <c r="AD17" s="7"/>
      <c r="AE17" s="7"/>
      <c r="AF17" s="27"/>
      <c r="AG17" s="7"/>
      <c r="AH17" s="7"/>
      <c r="AI17" s="7"/>
      <c r="AJ17" s="7"/>
      <c r="AK17" s="68"/>
      <c r="AL17" s="7"/>
      <c r="AM17" s="7"/>
      <c r="AN17" s="7"/>
      <c r="AO17" s="7"/>
      <c r="AP17" s="28"/>
      <c r="AQ17" s="7"/>
      <c r="AR17" s="7"/>
      <c r="AT17" s="21"/>
      <c r="AW17" s="7"/>
      <c r="AX17" s="7"/>
      <c r="AY17" s="7"/>
      <c r="AZ17" s="7"/>
      <c r="BA17" s="7"/>
      <c r="BB17" s="7"/>
      <c r="BC17" s="7"/>
    </row>
    <row r="18" spans="1:55" ht="12.75">
      <c r="A18" s="8" t="s">
        <v>53</v>
      </c>
      <c r="B18">
        <f t="shared" si="2"/>
        <v>7</v>
      </c>
      <c r="C18" s="15">
        <f t="shared" si="0"/>
        <v>17.5</v>
      </c>
      <c r="D18" s="3"/>
      <c r="E18" s="19" t="s">
        <v>22</v>
      </c>
      <c r="F18">
        <f t="shared" si="3"/>
        <v>3</v>
      </c>
      <c r="G18" s="15">
        <f t="shared" si="1"/>
        <v>7.5</v>
      </c>
      <c r="H18" s="3"/>
      <c r="I18" s="9" t="s">
        <v>269</v>
      </c>
      <c r="J18">
        <f t="shared" si="4"/>
        <v>0</v>
      </c>
      <c r="K18" s="35">
        <f t="shared" si="5"/>
        <v>0</v>
      </c>
      <c r="L18" s="3"/>
      <c r="M18" s="22"/>
      <c r="N18" s="3"/>
      <c r="O18" s="3"/>
      <c r="P18" s="3"/>
      <c r="Q18" s="22"/>
      <c r="R18" s="3"/>
      <c r="S18" s="17"/>
      <c r="T18" s="17"/>
      <c r="U18" s="22"/>
      <c r="V18" s="69"/>
      <c r="X18" s="7"/>
      <c r="Y18" s="7"/>
      <c r="Z18" s="7"/>
      <c r="AA18" s="67"/>
      <c r="AB18" s="7"/>
      <c r="AC18" s="7"/>
      <c r="AD18" s="7"/>
      <c r="AE18" s="7"/>
      <c r="AF18" s="27"/>
      <c r="AG18" s="7"/>
      <c r="AH18" s="7"/>
      <c r="AI18" s="7"/>
      <c r="AJ18" s="7"/>
      <c r="AK18" s="68"/>
      <c r="AL18" s="7"/>
      <c r="AM18" s="7"/>
      <c r="AN18" s="7"/>
      <c r="AO18" s="7"/>
      <c r="AP18" s="28"/>
      <c r="AQ18" s="7"/>
      <c r="AR18" s="7"/>
      <c r="AT18" s="21"/>
      <c r="AW18" s="7"/>
      <c r="AX18" s="7"/>
      <c r="AY18" s="7"/>
      <c r="AZ18" s="7"/>
      <c r="BA18" s="7"/>
      <c r="BB18" s="7"/>
      <c r="BC18" s="7"/>
    </row>
    <row r="19" spans="1:55" ht="12.75">
      <c r="A19" s="8" t="s">
        <v>10</v>
      </c>
      <c r="B19">
        <f t="shared" si="2"/>
        <v>6</v>
      </c>
      <c r="C19" s="15">
        <f t="shared" si="0"/>
        <v>15</v>
      </c>
      <c r="D19" s="3"/>
      <c r="E19" s="8" t="s">
        <v>9</v>
      </c>
      <c r="F19">
        <f t="shared" si="3"/>
        <v>5</v>
      </c>
      <c r="G19" s="15">
        <f t="shared" si="1"/>
        <v>12.5</v>
      </c>
      <c r="H19" s="3"/>
      <c r="I19" s="9" t="s">
        <v>270</v>
      </c>
      <c r="J19">
        <f t="shared" si="4"/>
        <v>0</v>
      </c>
      <c r="K19" s="35">
        <f t="shared" si="5"/>
        <v>0</v>
      </c>
      <c r="L19" s="3"/>
      <c r="M19" s="22"/>
      <c r="N19" s="3"/>
      <c r="O19" s="3"/>
      <c r="P19" s="3"/>
      <c r="Q19" s="22"/>
      <c r="R19" s="3"/>
      <c r="S19" s="17"/>
      <c r="T19" s="17"/>
      <c r="U19" s="22"/>
      <c r="V19" s="69"/>
      <c r="X19" s="7"/>
      <c r="Y19" s="7"/>
      <c r="Z19" s="7"/>
      <c r="AA19" s="67"/>
      <c r="AB19" s="7"/>
      <c r="AC19" s="7"/>
      <c r="AD19" s="7"/>
      <c r="AE19" s="7"/>
      <c r="AF19" s="27"/>
      <c r="AG19" s="7"/>
      <c r="AH19" s="7"/>
      <c r="AI19" s="7"/>
      <c r="AJ19" s="7"/>
      <c r="AK19" s="68"/>
      <c r="AL19" s="7"/>
      <c r="AM19" s="7"/>
      <c r="AN19" s="7"/>
      <c r="AO19" s="7"/>
      <c r="AP19" s="28"/>
      <c r="AQ19" s="7"/>
      <c r="AR19" s="7"/>
      <c r="AT19" s="21"/>
      <c r="AW19" s="7"/>
      <c r="AX19" s="7"/>
      <c r="AY19" s="7"/>
      <c r="AZ19" s="7"/>
      <c r="BA19" s="7"/>
      <c r="BB19" s="7"/>
      <c r="BC19" s="7"/>
    </row>
    <row r="20" spans="1:55" ht="12.75">
      <c r="A20" s="8" t="s">
        <v>13</v>
      </c>
      <c r="B20">
        <f t="shared" si="2"/>
        <v>11</v>
      </c>
      <c r="C20" s="15">
        <f t="shared" si="0"/>
        <v>27.5</v>
      </c>
      <c r="D20" s="3"/>
      <c r="E20" s="8" t="s">
        <v>12</v>
      </c>
      <c r="F20">
        <f t="shared" si="3"/>
        <v>9</v>
      </c>
      <c r="G20" s="15">
        <f t="shared" si="1"/>
        <v>22.5</v>
      </c>
      <c r="H20" s="3"/>
      <c r="I20" s="9" t="s">
        <v>90</v>
      </c>
      <c r="J20">
        <f t="shared" si="4"/>
        <v>0</v>
      </c>
      <c r="K20" s="35">
        <f t="shared" si="5"/>
        <v>0</v>
      </c>
      <c r="L20" s="3"/>
      <c r="M20" s="22"/>
      <c r="N20" s="3"/>
      <c r="O20" s="3"/>
      <c r="P20" s="3"/>
      <c r="Q20" s="22"/>
      <c r="R20" s="3"/>
      <c r="S20" s="17"/>
      <c r="T20" s="17"/>
      <c r="U20" s="22"/>
      <c r="V20" s="69"/>
      <c r="X20" s="7"/>
      <c r="Y20" s="7"/>
      <c r="Z20" s="7"/>
      <c r="AA20" s="67"/>
      <c r="AB20" s="7"/>
      <c r="AC20" s="7"/>
      <c r="AD20" s="7"/>
      <c r="AE20" s="7"/>
      <c r="AF20" s="27"/>
      <c r="AG20" s="7"/>
      <c r="AH20" s="7"/>
      <c r="AI20" s="7"/>
      <c r="AJ20" s="7"/>
      <c r="AK20" s="68"/>
      <c r="AL20" s="7"/>
      <c r="AM20" s="7"/>
      <c r="AN20" s="7"/>
      <c r="AO20" s="7"/>
      <c r="AP20" s="28"/>
      <c r="AQ20" s="7"/>
      <c r="AR20" s="7"/>
      <c r="AT20" s="21"/>
      <c r="AW20" s="7"/>
      <c r="AX20" s="7"/>
      <c r="AY20" s="7"/>
      <c r="AZ20" s="7"/>
      <c r="BA20" s="7"/>
      <c r="BB20" s="7"/>
      <c r="BC20" s="7"/>
    </row>
    <row r="21" spans="1:55" ht="12.75">
      <c r="A21" s="8" t="s">
        <v>54</v>
      </c>
      <c r="B21">
        <f t="shared" si="2"/>
        <v>5</v>
      </c>
      <c r="C21" s="15">
        <f t="shared" si="0"/>
        <v>12.5</v>
      </c>
      <c r="D21" s="3"/>
      <c r="E21" s="19" t="s">
        <v>23</v>
      </c>
      <c r="F21">
        <f t="shared" si="3"/>
        <v>6</v>
      </c>
      <c r="G21" s="15">
        <f t="shared" si="1"/>
        <v>15</v>
      </c>
      <c r="H21" s="3"/>
      <c r="I21" s="9" t="s">
        <v>91</v>
      </c>
      <c r="J21">
        <f t="shared" si="4"/>
        <v>0</v>
      </c>
      <c r="K21" s="35">
        <f t="shared" si="5"/>
        <v>0</v>
      </c>
      <c r="L21" s="3"/>
      <c r="M21" s="22"/>
      <c r="N21" s="3"/>
      <c r="O21" s="3"/>
      <c r="P21" s="3"/>
      <c r="Q21" s="22"/>
      <c r="R21" s="3"/>
      <c r="S21" s="17"/>
      <c r="T21" s="17"/>
      <c r="U21" s="22"/>
      <c r="V21" s="69"/>
      <c r="X21" s="7"/>
      <c r="Y21" s="7"/>
      <c r="Z21" s="7"/>
      <c r="AA21" s="67"/>
      <c r="AB21" s="7"/>
      <c r="AC21" s="7"/>
      <c r="AD21" s="7"/>
      <c r="AE21" s="7"/>
      <c r="AF21" s="27"/>
      <c r="AG21" s="7"/>
      <c r="AH21" s="7"/>
      <c r="AI21" s="7"/>
      <c r="AJ21" s="7"/>
      <c r="AK21" s="68"/>
      <c r="AL21" s="7"/>
      <c r="AM21" s="7"/>
      <c r="AN21" s="7"/>
      <c r="AO21" s="7"/>
      <c r="AP21" s="28"/>
      <c r="AQ21" s="7"/>
      <c r="AR21" s="7"/>
      <c r="AT21" s="21"/>
      <c r="AW21" s="7"/>
      <c r="AX21" s="7"/>
      <c r="AY21" s="7"/>
      <c r="AZ21" s="7"/>
      <c r="BA21" s="7"/>
      <c r="BB21" s="7"/>
      <c r="BC21" s="7"/>
    </row>
    <row r="22" spans="1:55" ht="12.75">
      <c r="A22" s="8" t="s">
        <v>14</v>
      </c>
      <c r="B22">
        <f t="shared" si="2"/>
        <v>7</v>
      </c>
      <c r="C22" s="15">
        <f t="shared" si="0"/>
        <v>17.5</v>
      </c>
      <c r="D22" s="3"/>
      <c r="E22" s="8" t="s">
        <v>15</v>
      </c>
      <c r="F22">
        <f t="shared" si="3"/>
        <v>4</v>
      </c>
      <c r="G22" s="15">
        <f t="shared" si="1"/>
        <v>10</v>
      </c>
      <c r="H22" s="3"/>
      <c r="I22" s="9" t="s">
        <v>49</v>
      </c>
      <c r="J22">
        <f t="shared" si="4"/>
        <v>36</v>
      </c>
      <c r="K22" s="35">
        <f t="shared" si="5"/>
        <v>90</v>
      </c>
      <c r="L22" s="3"/>
      <c r="M22" s="22"/>
      <c r="N22" s="3"/>
      <c r="O22" s="3"/>
      <c r="P22" s="3"/>
      <c r="Q22" s="22"/>
      <c r="R22" s="3"/>
      <c r="S22" s="17"/>
      <c r="T22" s="17"/>
      <c r="U22" s="22"/>
      <c r="V22" s="69"/>
      <c r="X22" s="7"/>
      <c r="Y22" s="7"/>
      <c r="Z22" s="7"/>
      <c r="AA22" s="67"/>
      <c r="AB22" s="7"/>
      <c r="AC22" s="7"/>
      <c r="AD22" s="7"/>
      <c r="AE22" s="7"/>
      <c r="AF22" s="27"/>
      <c r="AG22" s="7"/>
      <c r="AH22" s="7"/>
      <c r="AI22" s="7"/>
      <c r="AJ22" s="7"/>
      <c r="AK22" s="68"/>
      <c r="AL22" s="7"/>
      <c r="AM22" s="7"/>
      <c r="AN22" s="7"/>
      <c r="AO22" s="7"/>
      <c r="AP22" s="28"/>
      <c r="AQ22" s="7"/>
      <c r="AR22" s="7"/>
      <c r="AT22" s="21"/>
      <c r="AW22" s="7"/>
      <c r="AX22" s="7"/>
      <c r="AY22" s="7"/>
      <c r="AZ22" s="7"/>
      <c r="BA22" s="7"/>
      <c r="BB22" s="7"/>
      <c r="BC22" s="7"/>
    </row>
    <row r="23" spans="1:55" ht="12.75">
      <c r="A23" s="8" t="s">
        <v>11</v>
      </c>
      <c r="B23">
        <f t="shared" si="2"/>
        <v>0</v>
      </c>
      <c r="C23" s="15">
        <f t="shared" si="0"/>
        <v>0</v>
      </c>
      <c r="D23" s="3"/>
      <c r="E23" s="8" t="s">
        <v>16</v>
      </c>
      <c r="F23">
        <f t="shared" si="3"/>
        <v>3</v>
      </c>
      <c r="G23" s="15">
        <f t="shared" si="1"/>
        <v>7.5</v>
      </c>
      <c r="H23" s="3"/>
      <c r="I23" s="9" t="s">
        <v>110</v>
      </c>
      <c r="J23">
        <f t="shared" si="4"/>
        <v>2</v>
      </c>
      <c r="K23" s="35">
        <f t="shared" si="5"/>
        <v>5</v>
      </c>
      <c r="L23" s="3"/>
      <c r="M23" s="22"/>
      <c r="N23" s="3"/>
      <c r="O23" s="3"/>
      <c r="P23" s="3"/>
      <c r="Q23" s="22"/>
      <c r="R23" s="3"/>
      <c r="S23" s="17"/>
      <c r="T23" s="17"/>
      <c r="U23" s="22"/>
      <c r="V23" s="69"/>
      <c r="X23" s="7"/>
      <c r="Y23" s="7"/>
      <c r="Z23" s="7"/>
      <c r="AA23" s="67"/>
      <c r="AB23" s="7"/>
      <c r="AC23" s="7"/>
      <c r="AD23" s="7"/>
      <c r="AE23" s="7"/>
      <c r="AF23" s="27"/>
      <c r="AG23" s="7"/>
      <c r="AH23" s="7"/>
      <c r="AI23" s="7"/>
      <c r="AJ23" s="7"/>
      <c r="AK23" s="68"/>
      <c r="AL23" s="7"/>
      <c r="AM23" s="7"/>
      <c r="AN23" s="7"/>
      <c r="AO23" s="7"/>
      <c r="AP23" s="28"/>
      <c r="AQ23" s="7"/>
      <c r="AR23" s="7"/>
      <c r="AT23" s="21"/>
      <c r="AW23" s="7"/>
      <c r="AX23" s="7"/>
      <c r="AY23" s="7"/>
      <c r="AZ23" s="7"/>
      <c r="BA23" s="7"/>
      <c r="BB23" s="7"/>
      <c r="BC23" s="7"/>
    </row>
    <row r="24" spans="1:55" ht="12.75">
      <c r="A24" s="8" t="s">
        <v>55</v>
      </c>
      <c r="B24">
        <f t="shared" si="2"/>
        <v>1</v>
      </c>
      <c r="C24" s="15">
        <f t="shared" si="0"/>
        <v>2.5</v>
      </c>
      <c r="D24" s="3"/>
      <c r="E24" s="19" t="s">
        <v>24</v>
      </c>
      <c r="F24">
        <f t="shared" si="3"/>
        <v>0</v>
      </c>
      <c r="G24" s="15">
        <f t="shared" si="1"/>
        <v>0</v>
      </c>
      <c r="H24" s="3"/>
      <c r="I24" s="9" t="s">
        <v>87</v>
      </c>
      <c r="J24">
        <f t="shared" si="4"/>
        <v>2</v>
      </c>
      <c r="K24" s="35">
        <f t="shared" si="5"/>
        <v>5</v>
      </c>
      <c r="L24" s="3"/>
      <c r="M24" s="22"/>
      <c r="N24" s="3"/>
      <c r="O24" s="3"/>
      <c r="P24" s="3"/>
      <c r="Q24" s="22"/>
      <c r="R24" s="3"/>
      <c r="S24" s="17"/>
      <c r="T24" s="17"/>
      <c r="U24" s="22"/>
      <c r="V24" s="69"/>
      <c r="X24" s="7"/>
      <c r="Y24" s="7"/>
      <c r="Z24" s="7"/>
      <c r="AA24" s="67"/>
      <c r="AB24" s="7"/>
      <c r="AC24" s="7"/>
      <c r="AD24" s="7"/>
      <c r="AE24" s="7"/>
      <c r="AF24" s="27"/>
      <c r="AG24" s="7"/>
      <c r="AH24" s="7"/>
      <c r="AI24" s="7"/>
      <c r="AJ24" s="7"/>
      <c r="AK24" s="68"/>
      <c r="AL24" s="7"/>
      <c r="AM24" s="7"/>
      <c r="AN24" s="7"/>
      <c r="AO24" s="7"/>
      <c r="AP24" s="28"/>
      <c r="AQ24" s="7"/>
      <c r="AR24" s="7"/>
      <c r="AT24" s="21"/>
      <c r="AW24" s="7"/>
      <c r="AX24" s="7"/>
      <c r="AY24" s="7"/>
      <c r="AZ24" s="7"/>
      <c r="BA24" s="7"/>
      <c r="BB24" s="7"/>
      <c r="BC24" s="7"/>
    </row>
    <row r="25" spans="1:55" ht="12.75">
      <c r="A25" s="8" t="s">
        <v>8</v>
      </c>
      <c r="B25">
        <f t="shared" si="2"/>
        <v>0</v>
      </c>
      <c r="C25" s="15">
        <f t="shared" si="0"/>
        <v>0</v>
      </c>
      <c r="D25" s="3"/>
      <c r="E25" s="8" t="s">
        <v>17</v>
      </c>
      <c r="F25">
        <f t="shared" si="3"/>
        <v>1</v>
      </c>
      <c r="G25" s="15">
        <f t="shared" si="1"/>
        <v>2.5</v>
      </c>
      <c r="H25" s="3"/>
      <c r="I25" s="9" t="s">
        <v>111</v>
      </c>
      <c r="J25">
        <f t="shared" si="4"/>
        <v>0</v>
      </c>
      <c r="K25" s="35">
        <f t="shared" si="5"/>
        <v>0</v>
      </c>
      <c r="L25" s="3"/>
      <c r="M25" s="22"/>
      <c r="N25" s="3"/>
      <c r="O25" s="3"/>
      <c r="P25" s="3"/>
      <c r="Q25" s="22"/>
      <c r="R25" s="3"/>
      <c r="S25" s="17"/>
      <c r="T25" s="17"/>
      <c r="U25" s="22"/>
      <c r="V25" s="69"/>
      <c r="X25" s="7"/>
      <c r="Y25" s="7"/>
      <c r="Z25" s="7"/>
      <c r="AA25" s="67"/>
      <c r="AB25" s="7"/>
      <c r="AC25" s="7"/>
      <c r="AD25" s="7"/>
      <c r="AE25" s="7"/>
      <c r="AF25" s="27"/>
      <c r="AG25" s="7"/>
      <c r="AH25" s="7"/>
      <c r="AI25" s="7"/>
      <c r="AJ25" s="7"/>
      <c r="AK25" s="68"/>
      <c r="AL25" s="7"/>
      <c r="AM25" s="7"/>
      <c r="AN25" s="7"/>
      <c r="AO25" s="7"/>
      <c r="AP25" s="28"/>
      <c r="AQ25" s="7"/>
      <c r="AR25" s="7"/>
      <c r="AT25" s="21"/>
      <c r="AW25" s="7"/>
      <c r="AX25" s="7"/>
      <c r="AY25" s="7"/>
      <c r="AZ25" s="7"/>
      <c r="BA25" s="7"/>
      <c r="BB25" s="7"/>
      <c r="BC25" s="7"/>
    </row>
    <row r="26" spans="1:55" ht="12.75">
      <c r="A26" s="8" t="s">
        <v>5</v>
      </c>
      <c r="B26">
        <f t="shared" si="2"/>
        <v>0</v>
      </c>
      <c r="C26" s="15">
        <f t="shared" si="0"/>
        <v>0</v>
      </c>
      <c r="D26" s="3"/>
      <c r="E26" s="8" t="s">
        <v>18</v>
      </c>
      <c r="F26">
        <f t="shared" si="3"/>
        <v>0</v>
      </c>
      <c r="G26" s="15">
        <f t="shared" si="1"/>
        <v>0</v>
      </c>
      <c r="H26" s="3"/>
      <c r="I26" s="9" t="s">
        <v>112</v>
      </c>
      <c r="J26">
        <f t="shared" si="4"/>
        <v>0</v>
      </c>
      <c r="K26" s="35">
        <f t="shared" si="5"/>
        <v>0</v>
      </c>
      <c r="L26" s="3"/>
      <c r="M26" s="22"/>
      <c r="N26" s="3"/>
      <c r="O26" s="3"/>
      <c r="P26" s="3"/>
      <c r="Q26" s="22"/>
      <c r="R26" s="3"/>
      <c r="S26" s="17"/>
      <c r="T26" s="17"/>
      <c r="U26" s="22"/>
      <c r="V26" s="69"/>
      <c r="X26" s="7"/>
      <c r="Y26" s="7"/>
      <c r="Z26" s="7"/>
      <c r="AA26" s="67"/>
      <c r="AB26" s="7"/>
      <c r="AC26" s="7"/>
      <c r="AD26" s="7"/>
      <c r="AE26" s="7"/>
      <c r="AF26" s="27"/>
      <c r="AG26" s="7"/>
      <c r="AH26" s="7"/>
      <c r="AI26" s="7"/>
      <c r="AJ26" s="7"/>
      <c r="AK26" s="68"/>
      <c r="AL26" s="7"/>
      <c r="AM26" s="7"/>
      <c r="AN26" s="7"/>
      <c r="AO26" s="7"/>
      <c r="AP26" s="28"/>
      <c r="AQ26" s="7"/>
      <c r="AR26" s="7"/>
      <c r="AT26" s="21"/>
      <c r="AW26" s="7"/>
      <c r="AX26" s="7"/>
      <c r="AY26" s="7"/>
      <c r="AZ26" s="7"/>
      <c r="BA26" s="7"/>
      <c r="BB26" s="7"/>
      <c r="BC26" s="7"/>
    </row>
    <row r="27" spans="1:55" ht="12.75">
      <c r="A27" s="8" t="s">
        <v>56</v>
      </c>
      <c r="B27">
        <f t="shared" si="2"/>
        <v>0</v>
      </c>
      <c r="C27" s="15">
        <f t="shared" si="0"/>
        <v>0</v>
      </c>
      <c r="D27" s="3"/>
      <c r="E27" s="19" t="s">
        <v>26</v>
      </c>
      <c r="F27">
        <f t="shared" si="3"/>
        <v>0</v>
      </c>
      <c r="G27" s="15">
        <f t="shared" si="1"/>
        <v>0</v>
      </c>
      <c r="H27" s="3"/>
      <c r="I27" s="9" t="s">
        <v>91</v>
      </c>
      <c r="J27">
        <f t="shared" si="4"/>
        <v>0</v>
      </c>
      <c r="K27" s="35">
        <f t="shared" si="5"/>
        <v>0</v>
      </c>
      <c r="L27" s="3"/>
      <c r="M27" s="22"/>
      <c r="N27" s="3"/>
      <c r="O27" s="3"/>
      <c r="P27" s="3"/>
      <c r="Q27" s="22"/>
      <c r="R27" s="3"/>
      <c r="S27" s="17"/>
      <c r="T27" s="17"/>
      <c r="U27" s="22"/>
      <c r="V27" s="69"/>
      <c r="X27" s="7"/>
      <c r="Y27" s="7"/>
      <c r="Z27" s="7"/>
      <c r="AA27" s="67"/>
      <c r="AB27" s="7"/>
      <c r="AC27" s="7"/>
      <c r="AD27" s="7"/>
      <c r="AE27" s="7"/>
      <c r="AF27" s="27"/>
      <c r="AG27" s="7"/>
      <c r="AH27" s="7"/>
      <c r="AI27" s="7"/>
      <c r="AJ27" s="7"/>
      <c r="AK27" s="68"/>
      <c r="AL27" s="7"/>
      <c r="AM27" s="7"/>
      <c r="AN27" s="7"/>
      <c r="AO27" s="7"/>
      <c r="AP27" s="28"/>
      <c r="AQ27" s="7"/>
      <c r="AR27" s="7"/>
      <c r="AT27" s="21"/>
      <c r="AW27" s="7"/>
      <c r="AX27" s="7"/>
      <c r="AY27" s="7"/>
      <c r="AZ27" s="7"/>
      <c r="BA27" s="7"/>
      <c r="BB27" s="7"/>
      <c r="BC27" s="7"/>
    </row>
    <row r="28" spans="1:55" ht="12.75">
      <c r="A28" s="8" t="s">
        <v>2</v>
      </c>
      <c r="B28">
        <f t="shared" si="2"/>
        <v>0</v>
      </c>
      <c r="C28" s="15">
        <f t="shared" si="0"/>
        <v>0</v>
      </c>
      <c r="D28" s="3"/>
      <c r="E28" s="8" t="s">
        <v>19</v>
      </c>
      <c r="F28">
        <f t="shared" si="3"/>
        <v>0</v>
      </c>
      <c r="G28" s="15">
        <f t="shared" si="1"/>
        <v>0</v>
      </c>
      <c r="H28" s="3"/>
      <c r="I28" s="1"/>
      <c r="J28" s="3"/>
      <c r="K28" s="22"/>
      <c r="L28" s="3"/>
      <c r="M28" s="22"/>
      <c r="N28" s="3"/>
      <c r="O28" s="3"/>
      <c r="P28" s="3"/>
      <c r="Q28" s="22"/>
      <c r="R28" s="3"/>
      <c r="S28" s="17"/>
      <c r="T28" s="17"/>
      <c r="U28" s="22"/>
      <c r="V28" s="69"/>
      <c r="X28" s="7"/>
      <c r="Y28" s="7"/>
      <c r="Z28" s="7"/>
      <c r="AA28" s="67"/>
      <c r="AB28" s="7"/>
      <c r="AC28" s="7"/>
      <c r="AD28" s="7"/>
      <c r="AE28" s="7"/>
      <c r="AF28" s="27"/>
      <c r="AG28" s="7"/>
      <c r="AH28" s="7"/>
      <c r="AI28" s="7"/>
      <c r="AJ28" s="7"/>
      <c r="AK28" s="68"/>
      <c r="AL28" s="7"/>
      <c r="AM28" s="7"/>
      <c r="AN28" s="7"/>
      <c r="AO28" s="7"/>
      <c r="AP28" s="28"/>
      <c r="AQ28" s="7"/>
      <c r="AR28" s="7"/>
      <c r="AT28" s="21"/>
      <c r="AW28" s="7"/>
      <c r="AX28" s="7"/>
      <c r="AY28" s="7"/>
      <c r="AZ28" s="7"/>
      <c r="BA28" s="7"/>
      <c r="BB28" s="7"/>
      <c r="BC28" s="7"/>
    </row>
    <row r="29" spans="1:55" ht="12.75">
      <c r="A29" s="3"/>
      <c r="B29" s="3"/>
      <c r="C29" s="3"/>
      <c r="D29" s="3"/>
      <c r="E29" s="3"/>
      <c r="F29" s="3"/>
      <c r="G29" s="3"/>
      <c r="H29" s="3"/>
      <c r="I29" s="64"/>
      <c r="J29" s="3"/>
      <c r="K29" s="22"/>
      <c r="L29" s="3"/>
      <c r="M29" s="22"/>
      <c r="N29" s="3"/>
      <c r="O29" s="3"/>
      <c r="P29" s="3"/>
      <c r="Q29" s="22"/>
      <c r="R29" s="3"/>
      <c r="S29" s="17"/>
      <c r="T29" s="17"/>
      <c r="U29" s="22"/>
      <c r="V29" s="69"/>
      <c r="X29" s="7"/>
      <c r="Y29" s="7"/>
      <c r="Z29" s="7"/>
      <c r="AA29" s="67"/>
      <c r="AB29" s="7"/>
      <c r="AC29" s="7"/>
      <c r="AD29" s="7"/>
      <c r="AE29" s="7"/>
      <c r="AF29" s="27"/>
      <c r="AG29" s="7"/>
      <c r="AH29" s="7"/>
      <c r="AI29" s="7"/>
      <c r="AJ29" s="7"/>
      <c r="AK29" s="68"/>
      <c r="AL29" s="7"/>
      <c r="AM29" s="7"/>
      <c r="AN29" s="7"/>
      <c r="AO29" s="7"/>
      <c r="AP29" s="28"/>
      <c r="AQ29" s="7"/>
      <c r="AR29" s="7"/>
      <c r="AT29" s="21"/>
      <c r="AW29" s="7"/>
      <c r="AX29" s="7"/>
      <c r="AY29" s="7"/>
      <c r="AZ29" s="7"/>
      <c r="BA29" s="7"/>
      <c r="BB29" s="7"/>
      <c r="BC29" s="7"/>
    </row>
    <row r="30" spans="1:55" ht="12.75">
      <c r="A30" s="8" t="s">
        <v>97</v>
      </c>
      <c r="B30" s="25">
        <f>SUM(B14:B29)</f>
        <v>40</v>
      </c>
      <c r="C30" s="39">
        <f>SUM(C14:C29)</f>
        <v>100</v>
      </c>
      <c r="D30" s="3"/>
      <c r="E30" s="8" t="s">
        <v>97</v>
      </c>
      <c r="F30" s="25">
        <f>SUM(F14:F29)</f>
        <v>40</v>
      </c>
      <c r="G30" s="39">
        <f>SUM(G14:G29)</f>
        <v>100</v>
      </c>
      <c r="H30" s="3"/>
      <c r="I30" s="82" t="s">
        <v>48</v>
      </c>
      <c r="J30" s="25">
        <f>SUM(J15:J29)</f>
        <v>40</v>
      </c>
      <c r="K30" s="40">
        <f>SUM(K15:K29)</f>
        <v>100</v>
      </c>
      <c r="L30" s="3"/>
      <c r="M30" s="22"/>
      <c r="N30" s="3"/>
      <c r="O30" s="3"/>
      <c r="P30" s="3"/>
      <c r="Q30" s="22"/>
      <c r="R30" s="3"/>
      <c r="S30" s="17"/>
      <c r="T30" s="17"/>
      <c r="U30" s="22"/>
      <c r="V30" s="69"/>
      <c r="X30" s="7"/>
      <c r="Y30" s="7"/>
      <c r="Z30" s="7"/>
      <c r="AA30" s="67"/>
      <c r="AB30" s="7"/>
      <c r="AC30" s="7"/>
      <c r="AD30" s="7"/>
      <c r="AE30" s="7"/>
      <c r="AF30" s="27"/>
      <c r="AG30" s="7"/>
      <c r="AH30" s="7"/>
      <c r="AI30" s="7"/>
      <c r="AJ30" s="7"/>
      <c r="AK30" s="68"/>
      <c r="AL30" s="7"/>
      <c r="AM30" s="7"/>
      <c r="AN30" s="7"/>
      <c r="AO30" s="7"/>
      <c r="AP30" s="28"/>
      <c r="AQ30" s="7"/>
      <c r="AR30" s="7"/>
      <c r="AT30" s="21"/>
      <c r="AW30" s="7"/>
      <c r="AX30" s="7"/>
      <c r="AY30" s="7"/>
      <c r="AZ30" s="7"/>
      <c r="BA30" s="7"/>
      <c r="BB30" s="7"/>
      <c r="BC30" s="7"/>
    </row>
    <row r="31" spans="1:55" ht="12.75">
      <c r="A31" s="3"/>
      <c r="B31" s="3"/>
      <c r="C31" s="3"/>
      <c r="D31" s="3"/>
      <c r="E31" s="3"/>
      <c r="F31" s="3"/>
      <c r="G31" s="3"/>
      <c r="H31" s="63"/>
      <c r="I31" s="64"/>
      <c r="J31" s="3"/>
      <c r="K31" s="22"/>
      <c r="L31" s="3"/>
      <c r="M31" s="22"/>
      <c r="N31" s="3"/>
      <c r="O31" s="3"/>
      <c r="P31" s="3"/>
      <c r="Q31" s="22"/>
      <c r="R31" s="3"/>
      <c r="S31" s="17"/>
      <c r="T31" s="17"/>
      <c r="U31" s="22"/>
      <c r="V31" s="69"/>
      <c r="X31" s="7"/>
      <c r="Y31" s="7"/>
      <c r="Z31" s="7"/>
      <c r="AA31" s="67"/>
      <c r="AB31" s="7"/>
      <c r="AC31" s="7"/>
      <c r="AD31" s="7"/>
      <c r="AE31" s="7"/>
      <c r="AF31" s="27"/>
      <c r="AG31" s="7"/>
      <c r="AH31" s="7"/>
      <c r="AI31" s="7"/>
      <c r="AJ31" s="7"/>
      <c r="AK31" s="68"/>
      <c r="AL31" s="7"/>
      <c r="AM31" s="7"/>
      <c r="AN31" s="7"/>
      <c r="AO31" s="7"/>
      <c r="AP31" s="28"/>
      <c r="AQ31" s="7"/>
      <c r="AR31" s="7"/>
      <c r="AT31" s="21"/>
      <c r="AW31" s="7"/>
      <c r="AX31" s="7"/>
      <c r="AY31" s="7"/>
      <c r="AZ31" s="7"/>
      <c r="BA31" s="7"/>
      <c r="BB31" s="7"/>
      <c r="BC31" s="7"/>
    </row>
    <row r="32" spans="1:55" ht="12.75">
      <c r="A32" s="3"/>
      <c r="B32" s="3"/>
      <c r="C32" s="3"/>
      <c r="D32" s="3"/>
      <c r="E32" s="3"/>
      <c r="F32" s="3"/>
      <c r="G32" s="3"/>
      <c r="H32" s="63"/>
      <c r="I32" s="64"/>
      <c r="J32" s="3"/>
      <c r="K32" s="22"/>
      <c r="L32" s="3"/>
      <c r="M32" s="22"/>
      <c r="N32" s="3"/>
      <c r="O32" s="3"/>
      <c r="P32" s="3"/>
      <c r="Q32" s="22"/>
      <c r="R32" s="3"/>
      <c r="S32" s="17"/>
      <c r="T32" s="17"/>
      <c r="U32" s="22"/>
      <c r="V32" s="69"/>
      <c r="X32" s="7"/>
      <c r="Y32" s="7"/>
      <c r="Z32" s="7"/>
      <c r="AA32" s="67"/>
      <c r="AB32" s="7"/>
      <c r="AC32" s="7"/>
      <c r="AD32" s="7"/>
      <c r="AE32" s="7"/>
      <c r="AF32" s="27"/>
      <c r="AG32" s="7"/>
      <c r="AH32" s="7"/>
      <c r="AI32" s="7"/>
      <c r="AJ32" s="7"/>
      <c r="AK32" s="68"/>
      <c r="AL32" s="7"/>
      <c r="AM32" s="7"/>
      <c r="AN32" s="7"/>
      <c r="AO32" s="7"/>
      <c r="AP32" s="28"/>
      <c r="AQ32" s="7"/>
      <c r="AR32" s="7"/>
      <c r="AT32" s="21"/>
      <c r="AW32" s="7"/>
      <c r="AX32" s="7"/>
      <c r="AY32" s="7"/>
      <c r="AZ32" s="7"/>
      <c r="BA32" s="7"/>
      <c r="BB32" s="7"/>
      <c r="BC32" s="7"/>
    </row>
    <row r="33" spans="1:55" ht="12.75">
      <c r="A33" s="3"/>
      <c r="B33" s="3"/>
      <c r="C33" s="3"/>
      <c r="D33" s="3"/>
      <c r="E33" s="3"/>
      <c r="F33" s="3"/>
      <c r="G33" s="3"/>
      <c r="H33" s="63"/>
      <c r="I33" s="64"/>
      <c r="J33" s="3"/>
      <c r="K33" s="22"/>
      <c r="L33" s="3"/>
      <c r="M33" s="22"/>
      <c r="N33" s="3"/>
      <c r="O33" s="3"/>
      <c r="P33" s="3"/>
      <c r="Q33" s="22"/>
      <c r="R33" s="3"/>
      <c r="S33" s="17"/>
      <c r="T33" s="17"/>
      <c r="U33" s="22"/>
      <c r="V33" s="69"/>
      <c r="X33" s="7"/>
      <c r="Y33" s="7"/>
      <c r="Z33" s="7"/>
      <c r="AA33" s="67"/>
      <c r="AB33" s="7"/>
      <c r="AC33" s="7"/>
      <c r="AD33" s="7"/>
      <c r="AE33" s="7"/>
      <c r="AF33" s="27"/>
      <c r="AG33" s="7"/>
      <c r="AH33" s="7"/>
      <c r="AI33" s="7"/>
      <c r="AJ33" s="7"/>
      <c r="AK33" s="68"/>
      <c r="AL33" s="7"/>
      <c r="AM33" s="7"/>
      <c r="AN33" s="7"/>
      <c r="AO33" s="7"/>
      <c r="AP33" s="28"/>
      <c r="AQ33" s="7"/>
      <c r="AR33" s="7"/>
      <c r="AT33" s="21"/>
      <c r="AW33" s="7"/>
      <c r="AX33" s="7"/>
      <c r="AY33" s="7"/>
      <c r="AZ33" s="7"/>
      <c r="BA33" s="7"/>
      <c r="BB33" s="7"/>
      <c r="BC33" s="7"/>
    </row>
    <row r="34" spans="1:55" ht="12.75">
      <c r="A34" s="3"/>
      <c r="B34" s="3"/>
      <c r="C34" s="3"/>
      <c r="D34" s="3"/>
      <c r="E34" s="3"/>
      <c r="F34" s="3"/>
      <c r="G34" s="3"/>
      <c r="H34" s="63"/>
      <c r="I34" s="64"/>
      <c r="J34" s="3"/>
      <c r="K34" s="22"/>
      <c r="L34" s="3"/>
      <c r="M34" s="22"/>
      <c r="N34" s="3"/>
      <c r="O34" s="3"/>
      <c r="P34" s="3"/>
      <c r="Q34" s="22"/>
      <c r="R34" s="3"/>
      <c r="S34" s="17"/>
      <c r="T34" s="17"/>
      <c r="U34" s="22"/>
      <c r="V34" s="69"/>
      <c r="X34" s="7"/>
      <c r="Y34" s="7"/>
      <c r="Z34" s="7"/>
      <c r="AA34" s="67"/>
      <c r="AB34" s="7"/>
      <c r="AC34" s="7"/>
      <c r="AD34" s="7"/>
      <c r="AE34" s="7"/>
      <c r="AF34" s="27"/>
      <c r="AG34" s="7"/>
      <c r="AH34" s="7"/>
      <c r="AI34" s="7"/>
      <c r="AJ34" s="7"/>
      <c r="AK34" s="68"/>
      <c r="AL34" s="7"/>
      <c r="AM34" s="7"/>
      <c r="AN34" s="7"/>
      <c r="AO34" s="7"/>
      <c r="AP34" s="28"/>
      <c r="AQ34" s="7"/>
      <c r="AR34" s="7"/>
      <c r="AT34" s="21"/>
      <c r="AW34" s="7"/>
      <c r="AX34" s="7"/>
      <c r="AY34" s="7"/>
      <c r="AZ34" s="7"/>
      <c r="BA34" s="7"/>
      <c r="BB34" s="7"/>
      <c r="BC34" s="7"/>
    </row>
    <row r="35" spans="1:55" ht="12.75">
      <c r="A35" s="3"/>
      <c r="B35" s="3"/>
      <c r="C35" s="3"/>
      <c r="D35" s="3"/>
      <c r="E35" s="3"/>
      <c r="F35" s="3"/>
      <c r="G35" s="3"/>
      <c r="H35" s="63"/>
      <c r="I35" s="64"/>
      <c r="J35" s="3"/>
      <c r="K35" s="22"/>
      <c r="L35" s="3"/>
      <c r="M35" s="22"/>
      <c r="N35" s="3"/>
      <c r="O35" s="3"/>
      <c r="P35" s="3"/>
      <c r="Q35" s="22"/>
      <c r="R35" s="3"/>
      <c r="S35" s="17"/>
      <c r="T35" s="17"/>
      <c r="U35" s="22"/>
      <c r="V35" s="69"/>
      <c r="X35" s="7"/>
      <c r="Y35" s="7"/>
      <c r="Z35" s="7"/>
      <c r="AA35" s="67"/>
      <c r="AB35" s="7"/>
      <c r="AC35" s="7"/>
      <c r="AD35" s="7"/>
      <c r="AE35" s="7"/>
      <c r="AF35" s="27"/>
      <c r="AG35" s="7"/>
      <c r="AH35" s="7"/>
      <c r="AI35" s="7"/>
      <c r="AJ35" s="7"/>
      <c r="AK35" s="68"/>
      <c r="AL35" s="7"/>
      <c r="AM35" s="7"/>
      <c r="AN35" s="7"/>
      <c r="AO35" s="7"/>
      <c r="AP35" s="28"/>
      <c r="AQ35" s="7"/>
      <c r="AR35" s="7"/>
      <c r="AT35" s="21"/>
      <c r="AW35" s="7"/>
      <c r="AX35" s="7"/>
      <c r="AY35" s="7"/>
      <c r="AZ35" s="7"/>
      <c r="BA35" s="7"/>
      <c r="BB35" s="7"/>
      <c r="BC35" s="7"/>
    </row>
    <row r="36" spans="1:55" ht="12.75">
      <c r="A36" s="3"/>
      <c r="B36" s="3"/>
      <c r="C36" s="3"/>
      <c r="D36" s="3"/>
      <c r="E36" s="3"/>
      <c r="F36" s="3"/>
      <c r="G36" s="3"/>
      <c r="H36" s="63"/>
      <c r="I36" s="64"/>
      <c r="J36" s="3"/>
      <c r="K36" s="22"/>
      <c r="L36" s="3"/>
      <c r="M36" s="22"/>
      <c r="N36" s="3"/>
      <c r="O36" s="3"/>
      <c r="P36" s="3"/>
      <c r="Q36" s="22"/>
      <c r="R36" s="3"/>
      <c r="S36" s="17"/>
      <c r="T36" s="17"/>
      <c r="U36" s="22"/>
      <c r="V36" s="69"/>
      <c r="X36" s="7"/>
      <c r="Y36" s="7"/>
      <c r="Z36" s="7"/>
      <c r="AA36" s="67"/>
      <c r="AB36" s="7"/>
      <c r="AC36" s="7"/>
      <c r="AD36" s="7"/>
      <c r="AE36" s="7"/>
      <c r="AF36" s="27"/>
      <c r="AG36" s="7"/>
      <c r="AH36" s="7"/>
      <c r="AI36" s="7"/>
      <c r="AJ36" s="7"/>
      <c r="AK36" s="68"/>
      <c r="AL36" s="7"/>
      <c r="AM36" s="7"/>
      <c r="AN36" s="7"/>
      <c r="AO36" s="7"/>
      <c r="AP36" s="28"/>
      <c r="AQ36" s="7"/>
      <c r="AR36" s="7"/>
      <c r="AT36" s="21"/>
      <c r="AW36" s="7"/>
      <c r="AX36" s="7"/>
      <c r="AY36" s="7"/>
      <c r="AZ36" s="7"/>
      <c r="BA36" s="7"/>
      <c r="BB36" s="7"/>
      <c r="BC36" s="7"/>
    </row>
    <row r="37" spans="1:55" ht="12.75">
      <c r="A37" s="3"/>
      <c r="B37" s="3"/>
      <c r="C37" s="3"/>
      <c r="D37" s="3"/>
      <c r="E37" s="3"/>
      <c r="F37" s="3"/>
      <c r="G37" s="3"/>
      <c r="H37" s="63"/>
      <c r="I37" s="64"/>
      <c r="J37" s="3"/>
      <c r="K37" s="22"/>
      <c r="L37" s="3"/>
      <c r="M37" s="22"/>
      <c r="N37" s="3"/>
      <c r="O37" s="3"/>
      <c r="P37" s="3"/>
      <c r="Q37" s="22"/>
      <c r="R37" s="3"/>
      <c r="S37" s="17"/>
      <c r="T37" s="17"/>
      <c r="U37" s="22"/>
      <c r="V37" s="69"/>
      <c r="X37" s="7"/>
      <c r="Y37" s="7"/>
      <c r="Z37" s="7"/>
      <c r="AA37" s="67"/>
      <c r="AB37" s="7"/>
      <c r="AC37" s="7"/>
      <c r="AD37" s="7"/>
      <c r="AE37" s="7"/>
      <c r="AF37" s="27"/>
      <c r="AG37" s="7"/>
      <c r="AH37" s="7"/>
      <c r="AI37" s="7"/>
      <c r="AJ37" s="7"/>
      <c r="AK37" s="68"/>
      <c r="AL37" s="7"/>
      <c r="AM37" s="7"/>
      <c r="AN37" s="7"/>
      <c r="AO37" s="7"/>
      <c r="AP37" s="28"/>
      <c r="AQ37" s="7"/>
      <c r="AR37" s="7"/>
      <c r="AT37" s="21"/>
      <c r="AW37" s="7"/>
      <c r="AX37" s="7"/>
      <c r="AY37" s="7"/>
      <c r="AZ37" s="7"/>
      <c r="BA37" s="7"/>
      <c r="BB37" s="7"/>
      <c r="BC37" s="7"/>
    </row>
    <row r="38" spans="1:55" ht="12.75">
      <c r="A38" s="3"/>
      <c r="B38" s="3"/>
      <c r="C38" s="3"/>
      <c r="D38" s="3"/>
      <c r="E38" s="3"/>
      <c r="F38" s="3"/>
      <c r="G38" s="3"/>
      <c r="H38" s="63"/>
      <c r="I38" s="64"/>
      <c r="J38" s="3"/>
      <c r="K38" s="22"/>
      <c r="L38" s="3"/>
      <c r="M38" s="22"/>
      <c r="N38" s="3"/>
      <c r="O38" s="3"/>
      <c r="P38" s="3"/>
      <c r="Q38" s="22"/>
      <c r="R38" s="3"/>
      <c r="S38" s="17"/>
      <c r="T38" s="17"/>
      <c r="U38" s="22"/>
      <c r="V38" s="69"/>
      <c r="X38" s="7"/>
      <c r="Y38" s="7"/>
      <c r="Z38" s="7"/>
      <c r="AA38" s="67"/>
      <c r="AB38" s="7"/>
      <c r="AC38" s="7"/>
      <c r="AD38" s="7"/>
      <c r="AE38" s="7"/>
      <c r="AF38" s="27"/>
      <c r="AG38" s="7"/>
      <c r="AH38" s="7"/>
      <c r="AI38" s="7"/>
      <c r="AJ38" s="7"/>
      <c r="AK38" s="68"/>
      <c r="AL38" s="7"/>
      <c r="AM38" s="7"/>
      <c r="AN38" s="7"/>
      <c r="AO38" s="7"/>
      <c r="AP38" s="28"/>
      <c r="AQ38" s="7"/>
      <c r="AR38" s="7"/>
      <c r="AT38" s="21"/>
      <c r="AW38" s="7"/>
      <c r="AX38" s="7"/>
      <c r="AY38" s="7"/>
      <c r="AZ38" s="7"/>
      <c r="BA38" s="7"/>
      <c r="BB38" s="7"/>
      <c r="BC38" s="7"/>
    </row>
    <row r="39" spans="1:55" ht="12.75">
      <c r="A39" s="3"/>
      <c r="B39" s="3"/>
      <c r="C39" s="3"/>
      <c r="D39" s="3"/>
      <c r="E39" s="3"/>
      <c r="F39" s="3"/>
      <c r="G39" s="3"/>
      <c r="H39" s="63"/>
      <c r="I39" s="64"/>
      <c r="J39" s="3"/>
      <c r="K39" s="22"/>
      <c r="L39" s="3"/>
      <c r="M39" s="22"/>
      <c r="N39" s="3"/>
      <c r="O39" s="3"/>
      <c r="P39" s="3"/>
      <c r="Q39" s="22"/>
      <c r="R39" s="3"/>
      <c r="S39" s="17"/>
      <c r="T39" s="17"/>
      <c r="U39" s="22"/>
      <c r="V39" s="69"/>
      <c r="X39" s="7"/>
      <c r="Y39" s="7"/>
      <c r="Z39" s="7"/>
      <c r="AA39" s="67"/>
      <c r="AB39" s="7"/>
      <c r="AC39" s="7"/>
      <c r="AD39" s="7"/>
      <c r="AE39" s="7"/>
      <c r="AF39" s="27"/>
      <c r="AG39" s="7"/>
      <c r="AH39" s="7"/>
      <c r="AI39" s="7"/>
      <c r="AJ39" s="7"/>
      <c r="AK39" s="68"/>
      <c r="AL39" s="7"/>
      <c r="AM39" s="7"/>
      <c r="AN39" s="7"/>
      <c r="AO39" s="7"/>
      <c r="AP39" s="28"/>
      <c r="AQ39" s="7"/>
      <c r="AR39" s="7"/>
      <c r="AT39" s="21"/>
      <c r="AW39" s="7"/>
      <c r="AX39" s="7"/>
      <c r="AY39" s="7"/>
      <c r="AZ39" s="7"/>
      <c r="BA39" s="7"/>
      <c r="BB39" s="7"/>
      <c r="BC39" s="7"/>
    </row>
    <row r="40" spans="1:55" ht="12.75">
      <c r="A40" s="3"/>
      <c r="B40" s="3"/>
      <c r="C40" s="3"/>
      <c r="D40" s="3"/>
      <c r="E40" s="3"/>
      <c r="F40" s="3"/>
      <c r="G40" s="3"/>
      <c r="H40" s="63"/>
      <c r="I40" s="64"/>
      <c r="J40" s="3"/>
      <c r="K40" s="22"/>
      <c r="L40" s="3"/>
      <c r="M40" s="22"/>
      <c r="N40" s="3"/>
      <c r="O40" s="3"/>
      <c r="P40" s="3"/>
      <c r="Q40" s="22"/>
      <c r="R40" s="3"/>
      <c r="S40" s="17"/>
      <c r="T40" s="17"/>
      <c r="U40" s="22"/>
      <c r="V40" s="69"/>
      <c r="X40" s="7"/>
      <c r="Y40" s="7"/>
      <c r="Z40" s="7"/>
      <c r="AA40" s="67"/>
      <c r="AB40" s="7"/>
      <c r="AC40" s="7"/>
      <c r="AD40" s="7"/>
      <c r="AE40" s="7"/>
      <c r="AF40" s="27"/>
      <c r="AG40" s="7"/>
      <c r="AH40" s="7"/>
      <c r="AI40" s="7"/>
      <c r="AJ40" s="7"/>
      <c r="AK40" s="68"/>
      <c r="AL40" s="7"/>
      <c r="AM40" s="7"/>
      <c r="AN40" s="7"/>
      <c r="AO40" s="7"/>
      <c r="AP40" s="28"/>
      <c r="AQ40" s="7"/>
      <c r="AR40" s="7"/>
      <c r="AT40" s="21"/>
      <c r="AW40" s="7"/>
      <c r="AX40" s="7"/>
      <c r="AY40" s="7"/>
      <c r="AZ40" s="7"/>
      <c r="BA40" s="7"/>
      <c r="BB40" s="7"/>
      <c r="BC40" s="7"/>
    </row>
    <row r="41" spans="1:55" ht="12.75">
      <c r="A41" s="3"/>
      <c r="B41" s="3"/>
      <c r="C41" s="3"/>
      <c r="D41" s="3"/>
      <c r="E41" s="3"/>
      <c r="F41" s="3"/>
      <c r="G41" s="3"/>
      <c r="H41" s="63"/>
      <c r="I41" s="64"/>
      <c r="J41" s="3"/>
      <c r="K41" s="22"/>
      <c r="L41" s="3"/>
      <c r="M41" s="22"/>
      <c r="N41" s="3"/>
      <c r="O41" s="3"/>
      <c r="P41" s="3"/>
      <c r="Q41" s="22"/>
      <c r="R41" s="3"/>
      <c r="S41" s="17"/>
      <c r="T41" s="17"/>
      <c r="U41" s="22"/>
      <c r="V41" s="69"/>
      <c r="X41" s="7"/>
      <c r="Y41" s="7"/>
      <c r="Z41" s="7"/>
      <c r="AA41" s="67"/>
      <c r="AB41" s="7"/>
      <c r="AC41" s="7"/>
      <c r="AD41" s="7"/>
      <c r="AE41" s="7"/>
      <c r="AF41" s="27"/>
      <c r="AG41" s="7"/>
      <c r="AH41" s="7"/>
      <c r="AI41" s="7"/>
      <c r="AJ41" s="7"/>
      <c r="AK41" s="68"/>
      <c r="AL41" s="7"/>
      <c r="AM41" s="7"/>
      <c r="AN41" s="7"/>
      <c r="AO41" s="7"/>
      <c r="AP41" s="28"/>
      <c r="AQ41" s="7"/>
      <c r="AR41" s="7"/>
      <c r="AT41" s="21"/>
      <c r="AW41" s="7"/>
      <c r="AX41" s="7"/>
      <c r="AY41" s="7"/>
      <c r="AZ41" s="7"/>
      <c r="BA41" s="7"/>
      <c r="BB41" s="7"/>
      <c r="BC41" s="7"/>
    </row>
    <row r="42" spans="1:55" ht="12.75">
      <c r="A42" s="3"/>
      <c r="B42" s="3"/>
      <c r="C42" s="3"/>
      <c r="D42" s="3"/>
      <c r="E42" s="3"/>
      <c r="F42" s="3"/>
      <c r="G42" s="3"/>
      <c r="H42" s="63"/>
      <c r="I42" s="64"/>
      <c r="J42" s="3"/>
      <c r="K42" s="22"/>
      <c r="L42" s="3"/>
      <c r="M42" s="22"/>
      <c r="N42" s="3"/>
      <c r="O42" s="3"/>
      <c r="P42" s="3"/>
      <c r="Q42" s="22"/>
      <c r="R42" s="3"/>
      <c r="S42" s="17"/>
      <c r="T42" s="17"/>
      <c r="U42" s="22"/>
      <c r="V42" s="69"/>
      <c r="X42" s="7"/>
      <c r="Y42" s="7"/>
      <c r="Z42" s="7"/>
      <c r="AA42" s="67"/>
      <c r="AB42" s="7"/>
      <c r="AC42" s="7"/>
      <c r="AD42" s="7"/>
      <c r="AE42" s="7"/>
      <c r="AF42" s="27"/>
      <c r="AG42" s="7"/>
      <c r="AH42" s="7"/>
      <c r="AI42" s="7"/>
      <c r="AJ42" s="7"/>
      <c r="AK42" s="68"/>
      <c r="AL42" s="7"/>
      <c r="AM42" s="7"/>
      <c r="AN42" s="7"/>
      <c r="AO42" s="7"/>
      <c r="AP42" s="28"/>
      <c r="AQ42" s="7"/>
      <c r="AR42" s="7"/>
      <c r="AT42" s="21"/>
      <c r="AW42" s="7"/>
      <c r="AX42" s="7"/>
      <c r="AY42" s="7"/>
      <c r="AZ42" s="7"/>
      <c r="BA42" s="7"/>
      <c r="BB42" s="7"/>
      <c r="BC42" s="7"/>
    </row>
    <row r="43" spans="1:55" ht="12.75">
      <c r="A43" s="3"/>
      <c r="B43" s="3"/>
      <c r="C43" s="3"/>
      <c r="D43" s="3"/>
      <c r="E43" s="3"/>
      <c r="F43" s="3"/>
      <c r="G43" s="3"/>
      <c r="H43" s="63"/>
      <c r="I43" s="64"/>
      <c r="J43" s="3"/>
      <c r="K43" s="22"/>
      <c r="L43" s="3"/>
      <c r="M43" s="22"/>
      <c r="N43" s="3"/>
      <c r="O43" s="3"/>
      <c r="P43" s="3"/>
      <c r="Q43" s="22"/>
      <c r="R43" s="3"/>
      <c r="S43" s="17"/>
      <c r="T43" s="17"/>
      <c r="U43" s="22"/>
      <c r="V43" s="69"/>
      <c r="X43" s="7"/>
      <c r="Y43" s="7"/>
      <c r="Z43" s="7"/>
      <c r="AA43" s="67"/>
      <c r="AB43" s="7"/>
      <c r="AC43" s="7"/>
      <c r="AD43" s="7"/>
      <c r="AE43" s="7"/>
      <c r="AF43" s="27"/>
      <c r="AG43" s="7"/>
      <c r="AH43" s="7"/>
      <c r="AI43" s="7"/>
      <c r="AJ43" s="7"/>
      <c r="AK43" s="68"/>
      <c r="AL43" s="7"/>
      <c r="AM43" s="7"/>
      <c r="AN43" s="7"/>
      <c r="AO43" s="7"/>
      <c r="AP43" s="28"/>
      <c r="AQ43" s="7"/>
      <c r="AR43" s="7"/>
      <c r="AT43" s="21"/>
      <c r="AW43" s="7"/>
      <c r="AX43" s="7"/>
      <c r="AY43" s="7"/>
      <c r="AZ43" s="7"/>
      <c r="BA43" s="7"/>
      <c r="BB43" s="7"/>
      <c r="BC43" s="7"/>
    </row>
    <row r="44" spans="1:55" ht="12.75">
      <c r="A44" s="3"/>
      <c r="B44" s="3"/>
      <c r="C44" s="3"/>
      <c r="D44" s="3"/>
      <c r="E44" s="3"/>
      <c r="F44" s="3"/>
      <c r="G44" s="3"/>
      <c r="H44" s="63"/>
      <c r="I44" s="64"/>
      <c r="J44" s="3"/>
      <c r="K44" s="22"/>
      <c r="L44" s="3"/>
      <c r="M44" s="22"/>
      <c r="N44" s="3"/>
      <c r="O44" s="3"/>
      <c r="P44" s="3"/>
      <c r="Q44" s="22"/>
      <c r="R44" s="3"/>
      <c r="S44" s="17"/>
      <c r="T44" s="17"/>
      <c r="U44" s="22"/>
      <c r="V44" s="69"/>
      <c r="X44" s="7"/>
      <c r="Y44" s="7"/>
      <c r="Z44" s="7"/>
      <c r="AA44" s="67"/>
      <c r="AB44" s="7"/>
      <c r="AC44" s="7"/>
      <c r="AD44" s="7"/>
      <c r="AE44" s="7"/>
      <c r="AF44" s="27"/>
      <c r="AG44" s="7"/>
      <c r="AH44" s="7"/>
      <c r="AI44" s="7"/>
      <c r="AJ44" s="7"/>
      <c r="AK44" s="68"/>
      <c r="AL44" s="7"/>
      <c r="AM44" s="7"/>
      <c r="AN44" s="7"/>
      <c r="AO44" s="7"/>
      <c r="AP44" s="28"/>
      <c r="AQ44" s="7"/>
      <c r="AR44" s="7"/>
      <c r="AT44" s="21"/>
      <c r="AW44" s="7"/>
      <c r="AX44" s="7"/>
      <c r="AY44" s="7"/>
      <c r="AZ44" s="7"/>
      <c r="BA44" s="7"/>
      <c r="BB44" s="7"/>
      <c r="BC44" s="7"/>
    </row>
    <row r="45" spans="1:55" ht="12.75">
      <c r="A45" s="3"/>
      <c r="B45" s="3"/>
      <c r="C45" s="3"/>
      <c r="D45" s="3"/>
      <c r="E45" s="3"/>
      <c r="F45" s="3"/>
      <c r="G45" s="3"/>
      <c r="H45" s="63"/>
      <c r="I45" s="64"/>
      <c r="J45" s="3"/>
      <c r="K45" s="22"/>
      <c r="L45" s="3"/>
      <c r="M45" s="22"/>
      <c r="N45" s="3"/>
      <c r="O45" s="3"/>
      <c r="P45" s="3"/>
      <c r="Q45" s="22"/>
      <c r="R45" s="3"/>
      <c r="S45" s="17"/>
      <c r="T45" s="17"/>
      <c r="U45" s="22"/>
      <c r="V45" s="69"/>
      <c r="X45" s="7"/>
      <c r="Y45" s="7"/>
      <c r="Z45" s="7"/>
      <c r="AA45" s="67"/>
      <c r="AB45" s="7"/>
      <c r="AC45" s="7"/>
      <c r="AD45" s="7"/>
      <c r="AE45" s="7"/>
      <c r="AF45" s="27"/>
      <c r="AG45" s="7"/>
      <c r="AH45" s="7"/>
      <c r="AI45" s="7"/>
      <c r="AJ45" s="7"/>
      <c r="AK45" s="68"/>
      <c r="AL45" s="7"/>
      <c r="AM45" s="7"/>
      <c r="AN45" s="7"/>
      <c r="AO45" s="7"/>
      <c r="AP45" s="28"/>
      <c r="AQ45" s="7"/>
      <c r="AR45" s="7"/>
      <c r="AT45" s="21"/>
      <c r="AW45" s="7"/>
      <c r="AX45" s="7"/>
      <c r="AY45" s="7"/>
      <c r="AZ45" s="7"/>
      <c r="BA45" s="7"/>
      <c r="BB45" s="7"/>
      <c r="BC45" s="7"/>
    </row>
    <row r="46" spans="1:55" ht="12.75">
      <c r="A46" s="3"/>
      <c r="B46" s="3"/>
      <c r="C46" s="3"/>
      <c r="D46" s="3"/>
      <c r="E46" s="3"/>
      <c r="F46" s="3"/>
      <c r="G46" s="3"/>
      <c r="H46" s="63"/>
      <c r="I46" s="64"/>
      <c r="J46" s="3"/>
      <c r="K46" s="22"/>
      <c r="L46" s="3"/>
      <c r="M46" s="22"/>
      <c r="N46" s="3"/>
      <c r="O46" s="3"/>
      <c r="P46" s="3"/>
      <c r="Q46" s="22"/>
      <c r="R46" s="3"/>
      <c r="S46" s="17"/>
      <c r="T46" s="17"/>
      <c r="U46" s="22"/>
      <c r="V46" s="69"/>
      <c r="X46" s="7"/>
      <c r="Y46" s="7"/>
      <c r="Z46" s="7"/>
      <c r="AA46" s="67"/>
      <c r="AB46" s="7"/>
      <c r="AC46" s="7"/>
      <c r="AD46" s="7"/>
      <c r="AE46" s="7"/>
      <c r="AF46" s="27"/>
      <c r="AG46" s="7"/>
      <c r="AH46" s="7"/>
      <c r="AI46" s="7"/>
      <c r="AJ46" s="7"/>
      <c r="AK46" s="68"/>
      <c r="AL46" s="7"/>
      <c r="AM46" s="7"/>
      <c r="AN46" s="7"/>
      <c r="AO46" s="7"/>
      <c r="AP46" s="28"/>
      <c r="AQ46" s="7"/>
      <c r="AR46" s="7"/>
      <c r="AT46" s="21"/>
      <c r="AW46" s="7"/>
      <c r="AX46" s="7"/>
      <c r="AY46" s="7"/>
      <c r="AZ46" s="7"/>
      <c r="BA46" s="7"/>
      <c r="BB46" s="7"/>
      <c r="BC46" s="7"/>
    </row>
    <row r="47" spans="1:55" ht="12.75">
      <c r="A47" s="3"/>
      <c r="B47" s="3"/>
      <c r="C47" s="3"/>
      <c r="D47" s="3"/>
      <c r="E47" s="3"/>
      <c r="F47" s="3"/>
      <c r="G47" s="3"/>
      <c r="H47" s="63"/>
      <c r="I47" s="64"/>
      <c r="J47" s="3"/>
      <c r="K47" s="22"/>
      <c r="L47" s="3"/>
      <c r="M47" s="22"/>
      <c r="N47" s="3"/>
      <c r="O47" s="3"/>
      <c r="P47" s="3"/>
      <c r="Q47" s="22"/>
      <c r="R47" s="3"/>
      <c r="S47" s="17"/>
      <c r="T47" s="17"/>
      <c r="U47" s="22"/>
      <c r="V47" s="69"/>
      <c r="X47" s="7"/>
      <c r="Y47" s="7"/>
      <c r="Z47" s="7"/>
      <c r="AA47" s="67"/>
      <c r="AB47" s="7"/>
      <c r="AC47" s="7"/>
      <c r="AD47" s="7"/>
      <c r="AE47" s="7"/>
      <c r="AF47" s="27"/>
      <c r="AG47" s="7"/>
      <c r="AH47" s="7"/>
      <c r="AI47" s="7"/>
      <c r="AJ47" s="7"/>
      <c r="AK47" s="68"/>
      <c r="AL47" s="7"/>
      <c r="AM47" s="7"/>
      <c r="AN47" s="7"/>
      <c r="AO47" s="7"/>
      <c r="AP47" s="28"/>
      <c r="AQ47" s="7"/>
      <c r="AR47" s="7"/>
      <c r="AT47" s="21"/>
      <c r="AW47" s="7"/>
      <c r="AX47" s="7"/>
      <c r="AY47" s="7"/>
      <c r="AZ47" s="7"/>
      <c r="BA47" s="7"/>
      <c r="BB47" s="7"/>
      <c r="BC47" s="7"/>
    </row>
    <row r="48" spans="1:55" ht="12.75">
      <c r="A48" s="3"/>
      <c r="B48" s="3"/>
      <c r="C48" s="3"/>
      <c r="D48" s="3"/>
      <c r="E48" s="3"/>
      <c r="F48" s="3"/>
      <c r="G48" s="3"/>
      <c r="H48" s="63"/>
      <c r="I48" s="64"/>
      <c r="J48" s="3"/>
      <c r="K48" s="22"/>
      <c r="L48" s="3"/>
      <c r="M48" s="22"/>
      <c r="N48" s="3"/>
      <c r="O48" s="3"/>
      <c r="P48" s="3"/>
      <c r="Q48" s="22"/>
      <c r="R48" s="3"/>
      <c r="S48" s="17"/>
      <c r="T48" s="17"/>
      <c r="U48" s="22"/>
      <c r="V48" s="69"/>
      <c r="X48" s="7"/>
      <c r="Y48" s="7"/>
      <c r="Z48" s="7"/>
      <c r="AA48" s="67"/>
      <c r="AB48" s="7"/>
      <c r="AC48" s="7"/>
      <c r="AD48" s="7"/>
      <c r="AE48" s="7"/>
      <c r="AF48" s="27"/>
      <c r="AG48" s="7"/>
      <c r="AH48" s="7"/>
      <c r="AI48" s="7"/>
      <c r="AJ48" s="7"/>
      <c r="AK48" s="68"/>
      <c r="AL48" s="7"/>
      <c r="AM48" s="7"/>
      <c r="AN48" s="7"/>
      <c r="AO48" s="7"/>
      <c r="AP48" s="28"/>
      <c r="AQ48" s="7"/>
      <c r="AR48" s="7"/>
      <c r="AT48" s="21"/>
      <c r="AW48" s="7"/>
      <c r="AX48" s="7"/>
      <c r="AY48" s="7"/>
      <c r="AZ48" s="7"/>
      <c r="BA48" s="7"/>
      <c r="BB48" s="7"/>
      <c r="BC48" s="7"/>
    </row>
    <row r="49" spans="1:55" ht="12.75">
      <c r="A49" s="3"/>
      <c r="B49" s="3"/>
      <c r="C49" s="3"/>
      <c r="D49" s="3"/>
      <c r="E49" s="3"/>
      <c r="F49" s="3"/>
      <c r="G49" s="3"/>
      <c r="H49" s="63"/>
      <c r="I49" s="64"/>
      <c r="J49" s="3"/>
      <c r="K49" s="22"/>
      <c r="L49" s="3"/>
      <c r="M49" s="22"/>
      <c r="N49" s="3"/>
      <c r="O49" s="3"/>
      <c r="P49" s="3"/>
      <c r="Q49" s="22"/>
      <c r="R49" s="3"/>
      <c r="S49" s="17"/>
      <c r="T49" s="17"/>
      <c r="U49" s="22"/>
      <c r="V49" s="69"/>
      <c r="X49" s="7"/>
      <c r="Y49" s="7"/>
      <c r="Z49" s="7"/>
      <c r="AA49" s="67"/>
      <c r="AB49" s="7"/>
      <c r="AC49" s="7"/>
      <c r="AD49" s="7"/>
      <c r="AE49" s="7"/>
      <c r="AF49" s="27"/>
      <c r="AG49" s="7"/>
      <c r="AH49" s="7"/>
      <c r="AI49" s="7"/>
      <c r="AJ49" s="7"/>
      <c r="AK49" s="68"/>
      <c r="AL49" s="7"/>
      <c r="AM49" s="7"/>
      <c r="AN49" s="7"/>
      <c r="AO49" s="7"/>
      <c r="AP49" s="28"/>
      <c r="AQ49" s="7"/>
      <c r="AR49" s="7"/>
      <c r="AT49" s="21"/>
      <c r="AW49" s="7"/>
      <c r="AX49" s="7"/>
      <c r="AY49" s="7"/>
      <c r="AZ49" s="7"/>
      <c r="BA49" s="7"/>
      <c r="BB49" s="7"/>
      <c r="BC49" s="7"/>
    </row>
    <row r="50" spans="1:55" ht="20.25">
      <c r="A50" s="57" t="s">
        <v>107</v>
      </c>
      <c r="B50" s="3"/>
      <c r="C50" s="3"/>
      <c r="D50" s="3"/>
      <c r="E50" s="3"/>
      <c r="F50" s="3"/>
      <c r="G50" s="3"/>
      <c r="H50" s="63"/>
      <c r="I50" s="64"/>
      <c r="J50" s="3"/>
      <c r="K50" s="22"/>
      <c r="L50" s="3"/>
      <c r="M50" s="22"/>
      <c r="N50" s="3"/>
      <c r="O50" s="3"/>
      <c r="P50" s="3"/>
      <c r="Q50" s="22"/>
      <c r="R50" s="3"/>
      <c r="S50" s="17"/>
      <c r="T50" s="17"/>
      <c r="U50" s="22"/>
      <c r="V50" s="69"/>
      <c r="X50" s="7"/>
      <c r="Y50" s="7"/>
      <c r="Z50" s="7"/>
      <c r="AA50" s="67"/>
      <c r="AB50" s="7"/>
      <c r="AC50" s="7"/>
      <c r="AD50" s="7"/>
      <c r="AE50" s="7"/>
      <c r="AF50" s="27"/>
      <c r="AG50" s="7"/>
      <c r="AH50" s="7"/>
      <c r="AI50" s="7"/>
      <c r="AJ50" s="7"/>
      <c r="AK50" s="68"/>
      <c r="AL50" s="7"/>
      <c r="AM50" s="7"/>
      <c r="AN50" s="7"/>
      <c r="AO50" s="7"/>
      <c r="AP50" s="28"/>
      <c r="AQ50" s="7"/>
      <c r="AR50" s="7"/>
      <c r="AT50" s="21"/>
      <c r="AW50" s="7"/>
      <c r="AX50" s="7"/>
      <c r="AY50" s="7"/>
      <c r="AZ50" s="7"/>
      <c r="BA50" s="7"/>
      <c r="BB50" s="7"/>
      <c r="BC50" s="7"/>
    </row>
    <row r="51" spans="6:55" s="3" customFormat="1" ht="12.75">
      <c r="F51" s="1"/>
      <c r="G51" s="1"/>
      <c r="H51" s="37"/>
      <c r="I51" s="1" t="s">
        <v>120</v>
      </c>
      <c r="J51" s="1" t="s">
        <v>120</v>
      </c>
      <c r="L51" s="1"/>
      <c r="M51" s="1"/>
      <c r="Q51" s="31"/>
      <c r="R51" s="31"/>
      <c r="S51" s="17"/>
      <c r="T51" s="31"/>
      <c r="U51" s="31"/>
      <c r="V51" s="69"/>
      <c r="W51" s="6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8"/>
      <c r="AL51" s="7"/>
      <c r="AM51" s="7"/>
      <c r="AN51" s="7"/>
      <c r="AO51" s="7"/>
      <c r="AP51" s="28"/>
      <c r="AQ51" s="7"/>
      <c r="AR51" s="21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2.75">
      <c r="A52" s="3"/>
      <c r="B52" s="1"/>
      <c r="C52" s="1"/>
      <c r="D52" s="1"/>
      <c r="E52" s="1"/>
      <c r="F52" s="1" t="s">
        <v>21</v>
      </c>
      <c r="G52" s="1" t="s">
        <v>27</v>
      </c>
      <c r="H52" s="1"/>
      <c r="I52" s="1" t="s">
        <v>121</v>
      </c>
      <c r="J52" s="1" t="s">
        <v>121</v>
      </c>
      <c r="K52" s="3"/>
      <c r="L52" s="1"/>
      <c r="M52" s="1"/>
      <c r="N52" s="3"/>
      <c r="O52" s="38"/>
      <c r="P52" s="38"/>
      <c r="Q52" s="3"/>
      <c r="R52" s="38"/>
      <c r="S52" s="38"/>
      <c r="T52" s="3"/>
      <c r="U52" s="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27" t="s">
        <v>21</v>
      </c>
      <c r="AI52" s="28"/>
      <c r="AJ52" s="28"/>
      <c r="AK52" s="28"/>
      <c r="AL52" s="7"/>
      <c r="AM52" s="27" t="s">
        <v>27</v>
      </c>
      <c r="AN52" s="27"/>
      <c r="AO52" s="49"/>
      <c r="AP52" s="7"/>
      <c r="AQ52" s="21"/>
      <c r="AR52" s="7"/>
      <c r="AW52" s="7"/>
      <c r="AX52" s="7"/>
      <c r="AY52" s="7"/>
      <c r="AZ52" s="7"/>
      <c r="BA52" s="7"/>
      <c r="BB52" s="7"/>
      <c r="BC52" s="7"/>
    </row>
    <row r="53" spans="1:55" ht="12.75">
      <c r="A53" s="3"/>
      <c r="B53" s="1" t="s">
        <v>100</v>
      </c>
      <c r="C53" s="1" t="s">
        <v>100</v>
      </c>
      <c r="D53" s="1" t="s">
        <v>100</v>
      </c>
      <c r="E53" s="1"/>
      <c r="F53" s="1"/>
      <c r="G53" s="1"/>
      <c r="H53" s="1"/>
      <c r="I53" s="1" t="s">
        <v>122</v>
      </c>
      <c r="J53" s="1" t="s">
        <v>123</v>
      </c>
      <c r="K53" s="3"/>
      <c r="L53" s="1"/>
      <c r="M53" s="1"/>
      <c r="N53" s="3"/>
      <c r="O53" s="3"/>
      <c r="P53" s="3"/>
      <c r="Q53" s="3"/>
      <c r="R53" s="3"/>
      <c r="S53" s="3"/>
      <c r="T53" s="3"/>
      <c r="U53" s="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65" t="e">
        <f>STDEV(E150:E179)</f>
        <v>#DIV/0!</v>
      </c>
      <c r="AI53" s="65" t="e">
        <f>STDEV(F150:F179)</f>
        <v>#DIV/0!</v>
      </c>
      <c r="AJ53" s="65" t="e">
        <f>STDEV(G150:G179)</f>
        <v>#DIV/0!</v>
      </c>
      <c r="AK53" s="65" t="e">
        <f>STDEV(H150:H179)</f>
        <v>#DIV/0!</v>
      </c>
      <c r="AL53" s="7"/>
      <c r="AM53" s="65" t="e">
        <f>STDEV(J150:J179)</f>
        <v>#DIV/0!</v>
      </c>
      <c r="AN53" s="65" t="e">
        <f>STDEV(#REF!)</f>
        <v>#REF!</v>
      </c>
      <c r="AO53" s="65" t="e">
        <f>STDEV(AQ74:AQ104)</f>
        <v>#DIV/0!</v>
      </c>
      <c r="AP53" s="65" t="e">
        <f>STDEV(AR74:AR104)</f>
        <v>#DIV/0!</v>
      </c>
      <c r="AQ53" s="21"/>
      <c r="AR53" s="7"/>
      <c r="AW53" s="7"/>
      <c r="AX53" s="7"/>
      <c r="AY53" s="7"/>
      <c r="AZ53" s="7"/>
      <c r="BA53" s="7"/>
      <c r="BB53" s="7"/>
      <c r="BC53" s="7"/>
    </row>
    <row r="54" spans="1:55" ht="12.75">
      <c r="A54" s="3"/>
      <c r="B54" s="1" t="s">
        <v>101</v>
      </c>
      <c r="C54" s="1" t="s">
        <v>21</v>
      </c>
      <c r="D54" s="1" t="s">
        <v>27</v>
      </c>
      <c r="E54" s="1"/>
      <c r="F54" s="28">
        <f>SUM(F56:F95)</f>
        <v>271</v>
      </c>
      <c r="G54" s="28">
        <f>SUM(G56:G95)</f>
        <v>258</v>
      </c>
      <c r="H54" s="3"/>
      <c r="I54" s="27">
        <f>SUM(I56:I95)</f>
        <v>1967</v>
      </c>
      <c r="J54" s="28">
        <f>SUM(J56:J95)</f>
        <v>1916</v>
      </c>
      <c r="K54" s="3"/>
      <c r="L54" s="23"/>
      <c r="M54" s="23"/>
      <c r="N54" s="3"/>
      <c r="O54" s="3"/>
      <c r="P54" s="3"/>
      <c r="Q54" s="3"/>
      <c r="R54" s="3"/>
      <c r="S54" s="3"/>
      <c r="T54" s="3"/>
      <c r="U54" s="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W54" s="7"/>
      <c r="AX54" s="7"/>
      <c r="AY54" s="7"/>
      <c r="AZ54" s="7"/>
      <c r="BA54" s="7"/>
      <c r="BB54" s="7"/>
      <c r="BC54" s="7"/>
    </row>
    <row r="55" spans="1:55" ht="12.75">
      <c r="A55" s="34"/>
      <c r="B55" s="1"/>
      <c r="C55" s="1"/>
      <c r="D55" s="1"/>
      <c r="E55" s="3"/>
      <c r="F55" s="1"/>
      <c r="G55" s="1"/>
      <c r="H55" s="3"/>
      <c r="I55" s="1"/>
      <c r="J55" s="1"/>
      <c r="K55" s="3"/>
      <c r="L55" s="1"/>
      <c r="M55" s="1"/>
      <c r="N55" s="3"/>
      <c r="O55" s="3"/>
      <c r="P55" s="3"/>
      <c r="Q55" s="3"/>
      <c r="R55" s="3"/>
      <c r="S55" s="3"/>
      <c r="T55" s="3"/>
      <c r="U55" s="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W55" s="7"/>
      <c r="AX55" s="7"/>
      <c r="AY55" s="7"/>
      <c r="AZ55" s="7"/>
      <c r="BA55" s="7"/>
      <c r="BB55" s="7"/>
      <c r="BC55" s="7"/>
    </row>
    <row r="56" spans="1:55" ht="12.75">
      <c r="A56" s="3">
        <v>1</v>
      </c>
      <c r="B56" s="7" t="str">
        <f>+Over!B10</f>
        <v>S</v>
      </c>
      <c r="C56" s="48" t="str">
        <f>+Over!C10</f>
        <v>P </v>
      </c>
      <c r="D56" s="48" t="str">
        <f>+Over!D10</f>
        <v>1 </v>
      </c>
      <c r="E56" s="3"/>
      <c r="F56" s="22">
        <f>MATCH(C56,Poeng!$C$2:$C$16,0)</f>
        <v>2</v>
      </c>
      <c r="G56" s="22">
        <f>MATCH(D56,Poeng!$B$2:$B$17,0)</f>
        <v>2</v>
      </c>
      <c r="H56" s="3"/>
      <c r="I56">
        <f aca="true" t="shared" si="6" ref="I56:I95">+F56*F56</f>
        <v>4</v>
      </c>
      <c r="J56" s="36">
        <f aca="true" t="shared" si="7" ref="J56:J95">+G56*G56</f>
        <v>4</v>
      </c>
      <c r="K56" s="3"/>
      <c r="L56" s="17"/>
      <c r="M56" s="17"/>
      <c r="N56" s="3"/>
      <c r="O56" s="3"/>
      <c r="P56" s="3"/>
      <c r="Q56" s="3"/>
      <c r="R56" s="3"/>
      <c r="S56" s="3"/>
      <c r="T56" s="3"/>
      <c r="U56" s="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W56" s="7"/>
      <c r="AX56" s="7"/>
      <c r="AY56" s="7"/>
      <c r="AZ56" s="7"/>
      <c r="BA56" s="7"/>
      <c r="BB56" s="7"/>
      <c r="BC56" s="7"/>
    </row>
    <row r="57" spans="1:48" ht="12.75">
      <c r="A57" s="3">
        <v>2</v>
      </c>
      <c r="B57" s="7" t="str">
        <f>+Over!B11</f>
        <v>S</v>
      </c>
      <c r="C57" s="48" t="str">
        <f>+Over!C11</f>
        <v>R+</v>
      </c>
      <c r="D57" s="48" t="str">
        <f>+Over!D11</f>
        <v>4+</v>
      </c>
      <c r="E57" s="3"/>
      <c r="F57" s="22">
        <f>MATCH(C57,Poeng!$C$2:$C$16,0)</f>
        <v>9</v>
      </c>
      <c r="G57" s="22">
        <f>MATCH(D57,Poeng!$B$2:$B$17,0)</f>
        <v>12</v>
      </c>
      <c r="H57" s="3"/>
      <c r="I57">
        <f t="shared" si="6"/>
        <v>81</v>
      </c>
      <c r="J57" s="36">
        <f t="shared" si="7"/>
        <v>144</v>
      </c>
      <c r="K57" s="31"/>
      <c r="L57" s="17"/>
      <c r="M57" s="17"/>
      <c r="N57" s="3"/>
      <c r="O57" s="3"/>
      <c r="P57" s="3"/>
      <c r="Q57" s="3"/>
      <c r="R57" s="3"/>
      <c r="S57" s="3"/>
      <c r="T57" s="3"/>
      <c r="U57" s="3"/>
      <c r="AS57"/>
      <c r="AT57"/>
      <c r="AU57"/>
      <c r="AV57"/>
    </row>
    <row r="58" spans="1:48" ht="12.75">
      <c r="A58" s="3">
        <v>3</v>
      </c>
      <c r="B58" s="7" t="str">
        <f>+Over!B12</f>
        <v>U</v>
      </c>
      <c r="C58" s="48" t="str">
        <f>+Over!C12</f>
        <v>P+</v>
      </c>
      <c r="D58" s="48" t="str">
        <f>+Over!D12</f>
        <v>1 </v>
      </c>
      <c r="E58" s="3"/>
      <c r="F58" s="22">
        <f>MATCH(C58,Poeng!$C$2:$C$16,0)</f>
        <v>3</v>
      </c>
      <c r="G58" s="22">
        <f>MATCH(D58,Poeng!$B$2:$B$17,0)</f>
        <v>2</v>
      </c>
      <c r="H58" s="3"/>
      <c r="I58">
        <f t="shared" si="6"/>
        <v>9</v>
      </c>
      <c r="J58" s="36">
        <f t="shared" si="7"/>
        <v>4</v>
      </c>
      <c r="K58" s="3"/>
      <c r="L58" s="17"/>
      <c r="M58" s="17"/>
      <c r="N58" s="3"/>
      <c r="O58" s="3"/>
      <c r="P58" s="3"/>
      <c r="Q58" s="3"/>
      <c r="R58" s="3"/>
      <c r="S58" s="3"/>
      <c r="T58" s="3"/>
      <c r="U58" s="3"/>
      <c r="AS58"/>
      <c r="AT58"/>
      <c r="AU58"/>
      <c r="AV58"/>
    </row>
    <row r="59" spans="1:48" ht="12.75">
      <c r="A59" s="3">
        <v>4</v>
      </c>
      <c r="B59" s="7" t="str">
        <f>+Over!B13</f>
        <v>U</v>
      </c>
      <c r="C59" s="48" t="str">
        <f>+Over!C13</f>
        <v>O </v>
      </c>
      <c r="D59" s="48" t="str">
        <f>+Over!D13</f>
        <v>4-</v>
      </c>
      <c r="E59" s="3"/>
      <c r="F59" s="22">
        <f>MATCH(C59,Poeng!$C$2:$C$16,0)</f>
        <v>5</v>
      </c>
      <c r="G59" s="22">
        <f>MATCH(D59,Poeng!$B$2:$B$17,0)</f>
        <v>10</v>
      </c>
      <c r="H59" s="3"/>
      <c r="I59">
        <f t="shared" si="6"/>
        <v>25</v>
      </c>
      <c r="J59" s="36">
        <f t="shared" si="7"/>
        <v>100</v>
      </c>
      <c r="K59" s="3"/>
      <c r="L59" s="17"/>
      <c r="M59" s="17"/>
      <c r="N59" s="3"/>
      <c r="O59" s="3"/>
      <c r="P59" s="3"/>
      <c r="Q59" s="3"/>
      <c r="R59" s="3"/>
      <c r="S59" s="3"/>
      <c r="T59" s="3"/>
      <c r="U59" s="3"/>
      <c r="AS59"/>
      <c r="AT59"/>
      <c r="AU59"/>
      <c r="AV59"/>
    </row>
    <row r="60" spans="1:48" ht="12.75">
      <c r="A60" s="3">
        <v>5</v>
      </c>
      <c r="B60" s="7" t="str">
        <f>+Over!B14</f>
        <v>L</v>
      </c>
      <c r="C60" s="48" t="str">
        <f>+Over!C14</f>
        <v>R-</v>
      </c>
      <c r="D60" s="48" t="str">
        <f>+Over!D14</f>
        <v>3+</v>
      </c>
      <c r="E60" s="3"/>
      <c r="F60" s="22">
        <f>MATCH(C60,Poeng!$C$2:$C$16,0)</f>
        <v>7</v>
      </c>
      <c r="G60" s="22">
        <f>MATCH(D60,Poeng!$B$2:$B$17,0)</f>
        <v>9</v>
      </c>
      <c r="H60" s="3"/>
      <c r="I60">
        <f t="shared" si="6"/>
        <v>49</v>
      </c>
      <c r="J60" s="36">
        <f t="shared" si="7"/>
        <v>81</v>
      </c>
      <c r="K60" s="3"/>
      <c r="L60" s="17"/>
      <c r="M60" s="17"/>
      <c r="N60" s="3"/>
      <c r="O60" s="3"/>
      <c r="P60" s="3"/>
      <c r="Q60" s="3"/>
      <c r="R60" s="3"/>
      <c r="S60" s="3"/>
      <c r="T60" s="3"/>
      <c r="U60" s="3"/>
      <c r="AS60"/>
      <c r="AT60"/>
      <c r="AU60"/>
      <c r="AV60"/>
    </row>
    <row r="61" spans="1:48" ht="12.75">
      <c r="A61" s="3">
        <v>6</v>
      </c>
      <c r="B61" s="7" t="str">
        <f>+Over!B15</f>
        <v>L</v>
      </c>
      <c r="C61" s="48" t="str">
        <f>+Over!C15</f>
        <v>R-</v>
      </c>
      <c r="D61" s="48" t="str">
        <f>+Over!D15</f>
        <v>3-</v>
      </c>
      <c r="E61" s="3"/>
      <c r="F61" s="22">
        <f>MATCH(C61,Poeng!$C$2:$C$16,0)</f>
        <v>7</v>
      </c>
      <c r="G61" s="22">
        <f>MATCH(D61,Poeng!$B$2:$B$17,0)</f>
        <v>7</v>
      </c>
      <c r="H61" s="3"/>
      <c r="I61">
        <f t="shared" si="6"/>
        <v>49</v>
      </c>
      <c r="J61" s="36">
        <f t="shared" si="7"/>
        <v>49</v>
      </c>
      <c r="K61" s="3"/>
      <c r="L61" s="17"/>
      <c r="M61" s="17"/>
      <c r="N61" s="3"/>
      <c r="O61" s="3"/>
      <c r="P61" s="3"/>
      <c r="Q61" s="3"/>
      <c r="R61" s="3"/>
      <c r="S61" s="3"/>
      <c r="T61" s="3"/>
      <c r="U61" s="3"/>
      <c r="AS61"/>
      <c r="AT61"/>
      <c r="AU61"/>
      <c r="AV61"/>
    </row>
    <row r="62" spans="1:48" ht="12.75">
      <c r="A62" s="3">
        <v>7</v>
      </c>
      <c r="B62" s="7" t="str">
        <f>+Over!B16</f>
        <v>L</v>
      </c>
      <c r="C62" s="48" t="str">
        <f>+Over!C16</f>
        <v>R-</v>
      </c>
      <c r="D62" s="48" t="str">
        <f>+Over!D16</f>
        <v>3+</v>
      </c>
      <c r="E62" s="3"/>
      <c r="F62" s="22">
        <f>MATCH(C62,Poeng!$C$2:$C$16,0)</f>
        <v>7</v>
      </c>
      <c r="G62" s="22">
        <f>MATCH(D62,Poeng!$B$2:$B$17,0)</f>
        <v>9</v>
      </c>
      <c r="H62" s="3"/>
      <c r="I62">
        <f t="shared" si="6"/>
        <v>49</v>
      </c>
      <c r="J62" s="36">
        <f t="shared" si="7"/>
        <v>81</v>
      </c>
      <c r="K62" s="3"/>
      <c r="L62" s="17"/>
      <c r="M62" s="17"/>
      <c r="N62" s="3"/>
      <c r="O62" s="3"/>
      <c r="P62" s="3"/>
      <c r="Q62" s="3"/>
      <c r="R62" s="3"/>
      <c r="S62" s="3"/>
      <c r="T62" s="3"/>
      <c r="U62" s="3"/>
      <c r="AS62"/>
      <c r="AT62"/>
      <c r="AU62"/>
      <c r="AV62"/>
    </row>
    <row r="63" spans="1:48" ht="12.75">
      <c r="A63" s="3">
        <v>8</v>
      </c>
      <c r="B63" s="7" t="str">
        <f>+Over!B17</f>
        <v>L</v>
      </c>
      <c r="C63" s="48" t="str">
        <f>+Over!C17</f>
        <v>O+</v>
      </c>
      <c r="D63" s="48" t="str">
        <f>+Over!D17</f>
        <v>2+</v>
      </c>
      <c r="E63" s="3"/>
      <c r="F63" s="22">
        <f>MATCH(C63,Poeng!$C$2:$C$16,0)</f>
        <v>6</v>
      </c>
      <c r="G63" s="22">
        <f>MATCH(D63,Poeng!$B$2:$B$17,0)</f>
        <v>6</v>
      </c>
      <c r="H63" s="3"/>
      <c r="I63">
        <f t="shared" si="6"/>
        <v>36</v>
      </c>
      <c r="J63" s="36">
        <f t="shared" si="7"/>
        <v>36</v>
      </c>
      <c r="K63" s="3"/>
      <c r="L63" s="17"/>
      <c r="M63" s="17"/>
      <c r="N63" s="3"/>
      <c r="O63" s="3"/>
      <c r="P63" s="3"/>
      <c r="Q63" s="3"/>
      <c r="R63" s="3"/>
      <c r="S63" s="3"/>
      <c r="T63" s="3"/>
      <c r="U63" s="3"/>
      <c r="AS63"/>
      <c r="AT63"/>
      <c r="AU63"/>
      <c r="AV63"/>
    </row>
    <row r="64" spans="1:48" ht="12.75">
      <c r="A64" s="3">
        <v>9</v>
      </c>
      <c r="B64" s="7" t="str">
        <f>+Over!B18</f>
        <v>L</v>
      </c>
      <c r="C64" s="48" t="str">
        <f>+Over!C18</f>
        <v>O+</v>
      </c>
      <c r="D64" s="48" t="str">
        <f>+Over!D18</f>
        <v>2 </v>
      </c>
      <c r="E64" s="3"/>
      <c r="F64" s="22">
        <f>MATCH(C64,Poeng!$C$2:$C$16,0)</f>
        <v>6</v>
      </c>
      <c r="G64" s="22">
        <f>MATCH(D64,Poeng!$B$2:$B$17,0)</f>
        <v>5</v>
      </c>
      <c r="H64" s="3"/>
      <c r="I64">
        <f t="shared" si="6"/>
        <v>36</v>
      </c>
      <c r="J64" s="36">
        <f t="shared" si="7"/>
        <v>25</v>
      </c>
      <c r="K64" s="3"/>
      <c r="L64" s="17"/>
      <c r="M64" s="17"/>
      <c r="N64" s="3"/>
      <c r="O64" s="3"/>
      <c r="P64" s="3"/>
      <c r="Q64" s="3"/>
      <c r="R64" s="3"/>
      <c r="S64" s="3"/>
      <c r="T64" s="3"/>
      <c r="U64" s="3"/>
      <c r="AS64"/>
      <c r="AT64"/>
      <c r="AU64"/>
      <c r="AV64"/>
    </row>
    <row r="65" spans="1:48" ht="12.75">
      <c r="A65" s="3">
        <v>10</v>
      </c>
      <c r="B65" s="7" t="str">
        <f>+Over!B19</f>
        <v>L</v>
      </c>
      <c r="C65" s="48" t="str">
        <f>+Over!C19</f>
        <v>R-</v>
      </c>
      <c r="D65" s="48" t="str">
        <f>+Over!D19</f>
        <v>2-</v>
      </c>
      <c r="E65" s="3"/>
      <c r="F65" s="22">
        <f>MATCH(C65,Poeng!$C$2:$C$16,0)</f>
        <v>7</v>
      </c>
      <c r="G65" s="22">
        <f>MATCH(D65,Poeng!$B$2:$B$17,0)</f>
        <v>4</v>
      </c>
      <c r="H65" s="3"/>
      <c r="I65">
        <f t="shared" si="6"/>
        <v>49</v>
      </c>
      <c r="J65" s="36">
        <f t="shared" si="7"/>
        <v>16</v>
      </c>
      <c r="K65" s="3"/>
      <c r="L65" s="17"/>
      <c r="M65" s="17"/>
      <c r="N65" s="3"/>
      <c r="O65" s="3"/>
      <c r="P65" s="3"/>
      <c r="Q65" s="3"/>
      <c r="R65" s="3"/>
      <c r="S65" s="3"/>
      <c r="T65" s="3"/>
      <c r="U65" s="3"/>
      <c r="AS65"/>
      <c r="AT65"/>
      <c r="AU65"/>
      <c r="AV65"/>
    </row>
    <row r="66" spans="1:48" ht="12.75">
      <c r="A66" s="3">
        <v>11</v>
      </c>
      <c r="B66" s="7" t="str">
        <f>+Over!B20</f>
        <v>L</v>
      </c>
      <c r="C66" s="48" t="str">
        <f>+Over!C20</f>
        <v>O </v>
      </c>
      <c r="D66" s="48" t="str">
        <f>+Over!D20</f>
        <v>2+</v>
      </c>
      <c r="E66" s="3"/>
      <c r="F66" s="22">
        <f>MATCH(C66,Poeng!$C$2:$C$16,0)</f>
        <v>5</v>
      </c>
      <c r="G66" s="22">
        <f>MATCH(D66,Poeng!$B$2:$B$17,0)</f>
        <v>6</v>
      </c>
      <c r="H66" s="3"/>
      <c r="I66">
        <f t="shared" si="6"/>
        <v>25</v>
      </c>
      <c r="J66" s="36">
        <f t="shared" si="7"/>
        <v>36</v>
      </c>
      <c r="K66" s="3"/>
      <c r="L66" s="17"/>
      <c r="M66" s="17"/>
      <c r="N66" s="3"/>
      <c r="O66" s="3"/>
      <c r="P66" s="3"/>
      <c r="Q66" s="3"/>
      <c r="R66" s="3"/>
      <c r="S66" s="3"/>
      <c r="T66" s="3"/>
      <c r="U66" s="3"/>
      <c r="AS66"/>
      <c r="AT66"/>
      <c r="AU66"/>
      <c r="AV66"/>
    </row>
    <row r="67" spans="1:48" ht="12.75">
      <c r="A67" s="3">
        <v>12</v>
      </c>
      <c r="B67" s="7" t="str">
        <f>+Over!B21</f>
        <v>L</v>
      </c>
      <c r="C67" s="48" t="str">
        <f>+Over!C21</f>
        <v>O-</v>
      </c>
      <c r="D67" s="48" t="str">
        <f>+Over!D21</f>
        <v>1+</v>
      </c>
      <c r="E67" s="3"/>
      <c r="F67" s="22">
        <f>MATCH(C67,Poeng!$C$2:$C$16,0)</f>
        <v>4</v>
      </c>
      <c r="G67" s="22">
        <f>MATCH(D67,Poeng!$B$2:$B$17,0)</f>
        <v>3</v>
      </c>
      <c r="H67" s="3"/>
      <c r="I67">
        <f t="shared" si="6"/>
        <v>16</v>
      </c>
      <c r="J67" s="36">
        <f t="shared" si="7"/>
        <v>9</v>
      </c>
      <c r="K67" s="3"/>
      <c r="L67" s="17"/>
      <c r="M67" s="17"/>
      <c r="N67" s="3"/>
      <c r="O67" s="3"/>
      <c r="P67" s="3"/>
      <c r="Q67" s="3"/>
      <c r="R67" s="3"/>
      <c r="S67" s="3"/>
      <c r="T67" s="3"/>
      <c r="U67" s="3"/>
      <c r="AS67"/>
      <c r="AT67"/>
      <c r="AU67"/>
      <c r="AV67"/>
    </row>
    <row r="68" spans="1:48" ht="12.75">
      <c r="A68" s="3">
        <v>13</v>
      </c>
      <c r="B68" s="7" t="str">
        <f>+Over!B22</f>
        <v>L</v>
      </c>
      <c r="C68" s="48" t="str">
        <f>+Over!C22</f>
        <v>O </v>
      </c>
      <c r="D68" s="48" t="str">
        <f>+Over!D22</f>
        <v>1+</v>
      </c>
      <c r="E68" s="3"/>
      <c r="F68" s="22">
        <f>MATCH(C68,Poeng!$C$2:$C$16,0)</f>
        <v>5</v>
      </c>
      <c r="G68" s="22">
        <f>MATCH(D68,Poeng!$B$2:$B$17,0)</f>
        <v>3</v>
      </c>
      <c r="H68" s="3"/>
      <c r="I68">
        <f t="shared" si="6"/>
        <v>25</v>
      </c>
      <c r="J68" s="36">
        <f t="shared" si="7"/>
        <v>9</v>
      </c>
      <c r="K68" s="3"/>
      <c r="L68" s="17"/>
      <c r="M68" s="17"/>
      <c r="N68" s="3"/>
      <c r="O68" s="3"/>
      <c r="P68" s="3"/>
      <c r="Q68" s="3"/>
      <c r="R68" s="3"/>
      <c r="S68" s="3"/>
      <c r="T68" s="3"/>
      <c r="U68" s="3"/>
      <c r="AS68"/>
      <c r="AT68"/>
      <c r="AU68"/>
      <c r="AV68"/>
    </row>
    <row r="69" spans="1:48" ht="12.75">
      <c r="A69" s="3">
        <v>14</v>
      </c>
      <c r="B69" s="7" t="str">
        <f>+Over!B23</f>
        <v>L</v>
      </c>
      <c r="C69" s="48" t="str">
        <f>+Over!C23</f>
        <v>O+</v>
      </c>
      <c r="D69" s="48" t="str">
        <f>+Over!D23</f>
        <v>3-</v>
      </c>
      <c r="E69" s="3"/>
      <c r="F69" s="22">
        <f>MATCH(C69,Poeng!$C$2:$C$16,0)</f>
        <v>6</v>
      </c>
      <c r="G69" s="22">
        <f>MATCH(D69,Poeng!$B$2:$B$17,0)</f>
        <v>7</v>
      </c>
      <c r="H69" s="3"/>
      <c r="I69">
        <f t="shared" si="6"/>
        <v>36</v>
      </c>
      <c r="J69" s="36">
        <f t="shared" si="7"/>
        <v>49</v>
      </c>
      <c r="K69" s="3"/>
      <c r="L69" s="17"/>
      <c r="M69" s="17"/>
      <c r="N69" s="3"/>
      <c r="O69" s="3"/>
      <c r="P69" s="3"/>
      <c r="Q69" s="3"/>
      <c r="R69" s="3"/>
      <c r="S69" s="3"/>
      <c r="T69" s="3"/>
      <c r="U69" s="3"/>
      <c r="AS69"/>
      <c r="AT69"/>
      <c r="AU69"/>
      <c r="AV69"/>
    </row>
    <row r="70" spans="1:48" ht="12.75">
      <c r="A70" s="3">
        <v>15</v>
      </c>
      <c r="B70" s="7" t="str">
        <f>+Over!B24</f>
        <v>L</v>
      </c>
      <c r="C70" s="48" t="str">
        <f>+Over!C24</f>
        <v>O </v>
      </c>
      <c r="D70" s="48" t="str">
        <f>+Over!D24</f>
        <v>2+</v>
      </c>
      <c r="E70" s="3"/>
      <c r="F70" s="22">
        <f>MATCH(C70,Poeng!$C$2:$C$16,0)</f>
        <v>5</v>
      </c>
      <c r="G70" s="22">
        <f>MATCH(D70,Poeng!$B$2:$B$17,0)</f>
        <v>6</v>
      </c>
      <c r="H70" s="3"/>
      <c r="I70">
        <f t="shared" si="6"/>
        <v>25</v>
      </c>
      <c r="J70" s="36">
        <f t="shared" si="7"/>
        <v>36</v>
      </c>
      <c r="K70" s="3"/>
      <c r="L70" s="17"/>
      <c r="M70" s="17"/>
      <c r="N70" s="3"/>
      <c r="O70" s="3"/>
      <c r="P70" s="3"/>
      <c r="Q70" s="3"/>
      <c r="R70" s="3"/>
      <c r="S70" s="3"/>
      <c r="T70" s="3"/>
      <c r="U70" s="3"/>
      <c r="AS70"/>
      <c r="AT70"/>
      <c r="AU70"/>
      <c r="AV70"/>
    </row>
    <row r="71" spans="1:48" ht="12.75">
      <c r="A71" s="3">
        <v>16</v>
      </c>
      <c r="B71" s="7" t="str">
        <f>+Over!B25</f>
        <v>L</v>
      </c>
      <c r="C71" s="48" t="str">
        <f>+Over!C25</f>
        <v>O+</v>
      </c>
      <c r="D71" s="48" t="str">
        <f>+Over!D25</f>
        <v>3-</v>
      </c>
      <c r="E71" s="3"/>
      <c r="F71" s="22">
        <f>MATCH(C71,Poeng!$C$2:$C$16,0)</f>
        <v>6</v>
      </c>
      <c r="G71" s="22">
        <f>MATCH(D71,Poeng!$B$2:$B$17,0)</f>
        <v>7</v>
      </c>
      <c r="H71" s="3"/>
      <c r="I71">
        <f t="shared" si="6"/>
        <v>36</v>
      </c>
      <c r="J71" s="36">
        <f t="shared" si="7"/>
        <v>49</v>
      </c>
      <c r="K71" s="3"/>
      <c r="L71" s="17"/>
      <c r="M71" s="17"/>
      <c r="N71" s="3"/>
      <c r="O71" s="3"/>
      <c r="P71" s="3"/>
      <c r="Q71" s="3"/>
      <c r="R71" s="3"/>
      <c r="S71" s="3"/>
      <c r="T71" s="3"/>
      <c r="U71" s="3"/>
      <c r="AS71"/>
      <c r="AT71"/>
      <c r="AU71"/>
      <c r="AV71"/>
    </row>
    <row r="72" spans="1:48" ht="12.75">
      <c r="A72" s="3">
        <v>17</v>
      </c>
      <c r="B72" s="7" t="str">
        <f>+Over!B26</f>
        <v>L</v>
      </c>
      <c r="C72" s="48" t="str">
        <f>+Over!C26</f>
        <v>R </v>
      </c>
      <c r="D72" s="48" t="str">
        <f>+Over!D26</f>
        <v>3+</v>
      </c>
      <c r="E72" s="3"/>
      <c r="F72" s="22">
        <f>MATCH(C72,Poeng!$C$2:$C$16,0)</f>
        <v>8</v>
      </c>
      <c r="G72" s="22">
        <f>MATCH(D72,Poeng!$B$2:$B$17,0)</f>
        <v>9</v>
      </c>
      <c r="H72" s="3"/>
      <c r="I72">
        <f t="shared" si="6"/>
        <v>64</v>
      </c>
      <c r="J72" s="36">
        <f t="shared" si="7"/>
        <v>81</v>
      </c>
      <c r="K72" s="3"/>
      <c r="L72" s="17"/>
      <c r="M72" s="17"/>
      <c r="N72" s="3"/>
      <c r="O72" s="3"/>
      <c r="P72" s="3"/>
      <c r="Q72" s="3"/>
      <c r="R72" s="3"/>
      <c r="S72" s="3"/>
      <c r="T72" s="3"/>
      <c r="U72" s="3"/>
      <c r="AS72"/>
      <c r="AT72"/>
      <c r="AU72"/>
      <c r="AV72"/>
    </row>
    <row r="73" spans="1:48" ht="12.75">
      <c r="A73" s="3">
        <v>18</v>
      </c>
      <c r="B73" s="7" t="str">
        <f>+Over!B27</f>
        <v>L</v>
      </c>
      <c r="C73" s="48" t="str">
        <f>+Over!C27</f>
        <v>R-</v>
      </c>
      <c r="D73" s="48" t="str">
        <f>+Over!D27</f>
        <v>3 </v>
      </c>
      <c r="E73" s="3"/>
      <c r="F73" s="22">
        <f>MATCH(C73,Poeng!$C$2:$C$16,0)</f>
        <v>7</v>
      </c>
      <c r="G73" s="22">
        <f>MATCH(D73,Poeng!$B$2:$B$17,0)</f>
        <v>8</v>
      </c>
      <c r="H73" s="3"/>
      <c r="I73">
        <f t="shared" si="6"/>
        <v>49</v>
      </c>
      <c r="J73" s="36">
        <f t="shared" si="7"/>
        <v>64</v>
      </c>
      <c r="K73" s="3"/>
      <c r="L73" s="17"/>
      <c r="M73" s="17"/>
      <c r="N73" s="3"/>
      <c r="O73" s="3"/>
      <c r="P73" s="3"/>
      <c r="Q73" s="3"/>
      <c r="R73" s="3"/>
      <c r="S73" s="3"/>
      <c r="T73" s="3"/>
      <c r="U73" s="3"/>
      <c r="AS73"/>
      <c r="AT73"/>
      <c r="AU73"/>
      <c r="AV73"/>
    </row>
    <row r="74" spans="1:48" ht="12.75">
      <c r="A74" s="3">
        <v>19</v>
      </c>
      <c r="B74" s="7" t="str">
        <f>+Over!B28</f>
        <v>L</v>
      </c>
      <c r="C74" s="48" t="str">
        <f>+Over!C28</f>
        <v>O </v>
      </c>
      <c r="D74" s="48" t="str">
        <f>+Over!D28</f>
        <v>2 </v>
      </c>
      <c r="E74" s="3"/>
      <c r="F74" s="22">
        <f>MATCH(C74,Poeng!$C$2:$C$16,0)</f>
        <v>5</v>
      </c>
      <c r="G74" s="22">
        <f>MATCH(D74,Poeng!$B$2:$B$17,0)</f>
        <v>5</v>
      </c>
      <c r="H74" s="3"/>
      <c r="I74">
        <f t="shared" si="6"/>
        <v>25</v>
      </c>
      <c r="J74" s="36">
        <f t="shared" si="7"/>
        <v>25</v>
      </c>
      <c r="K74" s="3"/>
      <c r="L74" s="17"/>
      <c r="M74" s="17"/>
      <c r="N74" s="3"/>
      <c r="O74" s="3"/>
      <c r="P74" s="3"/>
      <c r="Q74" s="3"/>
      <c r="R74" s="3"/>
      <c r="S74" s="3"/>
      <c r="T74" s="3"/>
      <c r="U74" s="3"/>
      <c r="AS74"/>
      <c r="AT74"/>
      <c r="AU74"/>
      <c r="AV74"/>
    </row>
    <row r="75" spans="1:48" ht="12.75">
      <c r="A75" s="3">
        <v>20</v>
      </c>
      <c r="B75" s="7" t="str">
        <f>+Over!B29</f>
        <v>L</v>
      </c>
      <c r="C75" s="48" t="str">
        <f>+Over!C29</f>
        <v>R+</v>
      </c>
      <c r="D75" s="48" t="str">
        <f>+Over!D29</f>
        <v>3 </v>
      </c>
      <c r="E75" s="3"/>
      <c r="F75" s="22">
        <f>MATCH(C75,Poeng!$C$2:$C$16,0)</f>
        <v>9</v>
      </c>
      <c r="G75" s="22">
        <f>MATCH(D75,Poeng!$B$2:$B$17,0)</f>
        <v>8</v>
      </c>
      <c r="H75" s="3"/>
      <c r="I75">
        <f t="shared" si="6"/>
        <v>81</v>
      </c>
      <c r="J75" s="36">
        <f t="shared" si="7"/>
        <v>64</v>
      </c>
      <c r="K75" s="3"/>
      <c r="L75" s="17"/>
      <c r="M75" s="17"/>
      <c r="N75" s="3"/>
      <c r="O75" s="3"/>
      <c r="P75" s="3"/>
      <c r="Q75" s="3"/>
      <c r="R75" s="3"/>
      <c r="S75" s="3"/>
      <c r="T75" s="3"/>
      <c r="U75" s="3"/>
      <c r="AS75"/>
      <c r="AT75"/>
      <c r="AU75"/>
      <c r="AV75"/>
    </row>
    <row r="76" spans="1:48" ht="12.75">
      <c r="A76" s="3">
        <v>21</v>
      </c>
      <c r="B76" s="7" t="str">
        <f>+Over!B30</f>
        <v>L</v>
      </c>
      <c r="C76" s="48" t="str">
        <f>+Over!C30</f>
        <v>R-</v>
      </c>
      <c r="D76" s="48" t="str">
        <f>+Over!D30</f>
        <v>3 </v>
      </c>
      <c r="E76" s="3"/>
      <c r="F76" s="22">
        <f>MATCH(C76,Poeng!$C$2:$C$16,0)</f>
        <v>7</v>
      </c>
      <c r="G76" s="22">
        <f>MATCH(D76,Poeng!$B$2:$B$17,0)</f>
        <v>8</v>
      </c>
      <c r="H76" s="3"/>
      <c r="I76">
        <f t="shared" si="6"/>
        <v>49</v>
      </c>
      <c r="J76" s="36">
        <f t="shared" si="7"/>
        <v>64</v>
      </c>
      <c r="K76" s="3"/>
      <c r="L76" s="17"/>
      <c r="M76" s="17"/>
      <c r="N76" s="3"/>
      <c r="O76" s="3"/>
      <c r="P76" s="3"/>
      <c r="Q76" s="3"/>
      <c r="R76" s="3"/>
      <c r="S76" s="3"/>
      <c r="T76" s="3"/>
      <c r="U76" s="3"/>
      <c r="AS76"/>
      <c r="AT76"/>
      <c r="AU76"/>
      <c r="AV76"/>
    </row>
    <row r="77" spans="1:48" ht="12.75">
      <c r="A77" s="3">
        <v>22</v>
      </c>
      <c r="B77" s="7" t="str">
        <f>+Over!B31</f>
        <v>L</v>
      </c>
      <c r="C77" s="48" t="str">
        <f>+Over!C31</f>
        <v>R+</v>
      </c>
      <c r="D77" s="48" t="str">
        <f>+Over!D31</f>
        <v>3-</v>
      </c>
      <c r="E77" s="3"/>
      <c r="F77" s="22">
        <f>MATCH(C77,Poeng!$C$2:$C$16,0)</f>
        <v>9</v>
      </c>
      <c r="G77" s="22">
        <f>MATCH(D77,Poeng!$B$2:$B$17,0)</f>
        <v>7</v>
      </c>
      <c r="H77" s="3"/>
      <c r="I77">
        <f t="shared" si="6"/>
        <v>81</v>
      </c>
      <c r="J77" s="36">
        <f t="shared" si="7"/>
        <v>49</v>
      </c>
      <c r="K77" s="3"/>
      <c r="L77" s="17"/>
      <c r="M77" s="17"/>
      <c r="N77" s="3"/>
      <c r="O77" s="3"/>
      <c r="P77" s="3"/>
      <c r="Q77" s="3"/>
      <c r="R77" s="3"/>
      <c r="S77" s="3"/>
      <c r="T77" s="3"/>
      <c r="U77" s="3"/>
      <c r="AS77"/>
      <c r="AT77"/>
      <c r="AU77"/>
      <c r="AV77"/>
    </row>
    <row r="78" spans="1:48" ht="12.75">
      <c r="A78" s="3">
        <v>23</v>
      </c>
      <c r="B78" s="7" t="str">
        <f>+Over!B32</f>
        <v>L</v>
      </c>
      <c r="C78" s="48" t="str">
        <f>+Over!C32</f>
        <v>O+</v>
      </c>
      <c r="D78" s="48" t="str">
        <f>+Over!D32</f>
        <v>1+</v>
      </c>
      <c r="E78" s="3"/>
      <c r="F78" s="22">
        <f>MATCH(C78,Poeng!$C$2:$C$16,0)</f>
        <v>6</v>
      </c>
      <c r="G78" s="22">
        <f>MATCH(D78,Poeng!$B$2:$B$17,0)</f>
        <v>3</v>
      </c>
      <c r="H78" s="3"/>
      <c r="I78">
        <f t="shared" si="6"/>
        <v>36</v>
      </c>
      <c r="J78" s="36">
        <f t="shared" si="7"/>
        <v>9</v>
      </c>
      <c r="K78" s="3"/>
      <c r="L78" s="17"/>
      <c r="M78" s="17"/>
      <c r="N78" s="3"/>
      <c r="O78" s="3"/>
      <c r="P78" s="3"/>
      <c r="Q78" s="3"/>
      <c r="R78" s="3"/>
      <c r="S78" s="3"/>
      <c r="T78" s="3"/>
      <c r="U78" s="3"/>
      <c r="AS78"/>
      <c r="AT78"/>
      <c r="AU78"/>
      <c r="AV78"/>
    </row>
    <row r="79" spans="1:48" ht="12.75">
      <c r="A79" s="3">
        <v>24</v>
      </c>
      <c r="B79" s="7" t="str">
        <f>+Over!B33</f>
        <v>L</v>
      </c>
      <c r="C79" s="48" t="str">
        <f>+Over!C33</f>
        <v>O+</v>
      </c>
      <c r="D79" s="48" t="str">
        <f>+Over!D33</f>
        <v>3-</v>
      </c>
      <c r="E79" s="3"/>
      <c r="F79" s="22">
        <f>MATCH(C79,Poeng!$C$2:$C$16,0)</f>
        <v>6</v>
      </c>
      <c r="G79" s="22">
        <f>MATCH(D79,Poeng!$B$2:$B$17,0)</f>
        <v>7</v>
      </c>
      <c r="H79" s="3"/>
      <c r="I79">
        <f t="shared" si="6"/>
        <v>36</v>
      </c>
      <c r="J79" s="36">
        <f t="shared" si="7"/>
        <v>49</v>
      </c>
      <c r="K79" s="3"/>
      <c r="L79" s="17"/>
      <c r="M79" s="17"/>
      <c r="N79" s="3"/>
      <c r="O79" s="3"/>
      <c r="P79" s="3"/>
      <c r="Q79" s="3"/>
      <c r="R79" s="3"/>
      <c r="S79" s="3"/>
      <c r="T79" s="3"/>
      <c r="U79" s="3"/>
      <c r="AS79"/>
      <c r="AT79"/>
      <c r="AU79"/>
      <c r="AV79"/>
    </row>
    <row r="80" spans="1:48" ht="12.75">
      <c r="A80" s="3">
        <v>25</v>
      </c>
      <c r="B80" s="7" t="str">
        <f>+Over!B34</f>
        <v>L</v>
      </c>
      <c r="C80" s="48" t="str">
        <f>+Over!C34</f>
        <v>O </v>
      </c>
      <c r="D80" s="48" t="str">
        <f>+Over!D34</f>
        <v>2+</v>
      </c>
      <c r="E80" s="3"/>
      <c r="F80" s="22">
        <f>MATCH(C80,Poeng!$C$2:$C$16,0)</f>
        <v>5</v>
      </c>
      <c r="G80" s="22">
        <f>MATCH(D80,Poeng!$B$2:$B$17,0)</f>
        <v>6</v>
      </c>
      <c r="H80" s="3"/>
      <c r="I80">
        <f t="shared" si="6"/>
        <v>25</v>
      </c>
      <c r="J80" s="36">
        <f t="shared" si="7"/>
        <v>36</v>
      </c>
      <c r="K80" s="3"/>
      <c r="L80" s="17"/>
      <c r="M80" s="17"/>
      <c r="N80" s="3"/>
      <c r="O80" s="3"/>
      <c r="P80" s="3"/>
      <c r="Q80" s="3"/>
      <c r="R80" s="3"/>
      <c r="S80" s="3"/>
      <c r="T80" s="3"/>
      <c r="U80" s="3"/>
      <c r="AS80"/>
      <c r="AT80"/>
      <c r="AU80"/>
      <c r="AV80"/>
    </row>
    <row r="81" spans="1:48" ht="12.75">
      <c r="A81" s="3">
        <v>26</v>
      </c>
      <c r="B81" s="7" t="str">
        <f>+Over!B35</f>
        <v>L</v>
      </c>
      <c r="C81" s="48" t="str">
        <f>+Over!C35</f>
        <v>R+</v>
      </c>
      <c r="D81" s="48" t="str">
        <f>+Over!D35</f>
        <v>3+</v>
      </c>
      <c r="E81" s="3"/>
      <c r="F81" s="22">
        <f>MATCH(C81,Poeng!$C$2:$C$16,0)</f>
        <v>9</v>
      </c>
      <c r="G81" s="22">
        <f>MATCH(D81,Poeng!$B$2:$B$17,0)</f>
        <v>9</v>
      </c>
      <c r="H81" s="3"/>
      <c r="I81">
        <f t="shared" si="6"/>
        <v>81</v>
      </c>
      <c r="J81" s="36">
        <f t="shared" si="7"/>
        <v>81</v>
      </c>
      <c r="K81" s="3"/>
      <c r="L81" s="17"/>
      <c r="M81" s="17"/>
      <c r="N81" s="3"/>
      <c r="O81" s="3"/>
      <c r="P81" s="3"/>
      <c r="Q81" s="3"/>
      <c r="R81" s="3"/>
      <c r="S81" s="3"/>
      <c r="T81" s="3"/>
      <c r="U81" s="3"/>
      <c r="AS81"/>
      <c r="AT81"/>
      <c r="AU81"/>
      <c r="AV81"/>
    </row>
    <row r="82" spans="1:48" ht="12.75">
      <c r="A82" s="3">
        <v>27</v>
      </c>
      <c r="B82" s="7" t="str">
        <f>+Over!B36</f>
        <v>L</v>
      </c>
      <c r="C82" s="48" t="str">
        <f>+Over!C36</f>
        <v>R-</v>
      </c>
      <c r="D82" s="48" t="str">
        <f>+Over!D36</f>
        <v>4-</v>
      </c>
      <c r="E82" s="3"/>
      <c r="F82" s="22">
        <f>MATCH(C82,Poeng!$C$2:$C$16,0)</f>
        <v>7</v>
      </c>
      <c r="G82" s="22">
        <f>MATCH(D82,Poeng!$B$2:$B$17,0)</f>
        <v>10</v>
      </c>
      <c r="H82" s="3"/>
      <c r="I82">
        <f t="shared" si="6"/>
        <v>49</v>
      </c>
      <c r="J82" s="36">
        <f t="shared" si="7"/>
        <v>100</v>
      </c>
      <c r="K82" s="3"/>
      <c r="L82" s="17"/>
      <c r="M82" s="17"/>
      <c r="N82" s="3"/>
      <c r="O82" s="3"/>
      <c r="P82" s="3"/>
      <c r="Q82" s="3"/>
      <c r="R82" s="3"/>
      <c r="S82" s="3"/>
      <c r="T82" s="3"/>
      <c r="U82" s="3"/>
      <c r="AS82"/>
      <c r="AT82"/>
      <c r="AU82"/>
      <c r="AV82"/>
    </row>
    <row r="83" spans="1:48" ht="12.75">
      <c r="A83" s="3">
        <v>28</v>
      </c>
      <c r="B83" s="7" t="str">
        <f>+Over!B37</f>
        <v>L</v>
      </c>
      <c r="C83" s="48" t="str">
        <f>+Over!C37</f>
        <v>R+</v>
      </c>
      <c r="D83" s="48" t="str">
        <f>+Over!D37</f>
        <v>3-</v>
      </c>
      <c r="E83" s="3"/>
      <c r="F83" s="22">
        <f>MATCH(C83,Poeng!$C$2:$C$16,0)</f>
        <v>9</v>
      </c>
      <c r="G83" s="22">
        <f>MATCH(D83,Poeng!$B$2:$B$17,0)</f>
        <v>7</v>
      </c>
      <c r="H83" s="3"/>
      <c r="I83">
        <f t="shared" si="6"/>
        <v>81</v>
      </c>
      <c r="J83" s="36">
        <f t="shared" si="7"/>
        <v>49</v>
      </c>
      <c r="K83" s="3"/>
      <c r="L83" s="17"/>
      <c r="M83" s="17"/>
      <c r="N83" s="3"/>
      <c r="O83" s="3"/>
      <c r="P83" s="3"/>
      <c r="Q83" s="3"/>
      <c r="R83" s="3"/>
      <c r="S83" s="3"/>
      <c r="T83" s="3"/>
      <c r="U83" s="3"/>
      <c r="AS83"/>
      <c r="AT83"/>
      <c r="AU83"/>
      <c r="AV83"/>
    </row>
    <row r="84" spans="1:48" ht="12.75">
      <c r="A84" s="3">
        <v>29</v>
      </c>
      <c r="B84" s="7" t="str">
        <f>+Over!B38</f>
        <v>L</v>
      </c>
      <c r="C84" s="48" t="str">
        <f>+Over!C38</f>
        <v>R </v>
      </c>
      <c r="D84" s="48" t="str">
        <f>+Over!D38</f>
        <v>3 </v>
      </c>
      <c r="E84" s="3"/>
      <c r="F84" s="22">
        <f>MATCH(C84,Poeng!$C$2:$C$16,0)</f>
        <v>8</v>
      </c>
      <c r="G84" s="22">
        <f>MATCH(D84,Poeng!$B$2:$B$17,0)</f>
        <v>8</v>
      </c>
      <c r="H84" s="3"/>
      <c r="I84">
        <f t="shared" si="6"/>
        <v>64</v>
      </c>
      <c r="J84" s="36">
        <f t="shared" si="7"/>
        <v>64</v>
      </c>
      <c r="K84" s="3"/>
      <c r="L84" s="17"/>
      <c r="M84" s="17"/>
      <c r="N84" s="3"/>
      <c r="O84" s="3"/>
      <c r="P84" s="3"/>
      <c r="Q84" s="3"/>
      <c r="R84" s="3"/>
      <c r="S84" s="3"/>
      <c r="T84" s="3"/>
      <c r="U84" s="3"/>
      <c r="AS84"/>
      <c r="AT84"/>
      <c r="AU84"/>
      <c r="AV84"/>
    </row>
    <row r="85" spans="1:48" ht="12.75">
      <c r="A85" s="3">
        <v>30</v>
      </c>
      <c r="B85" s="7" t="str">
        <f>+Over!B39</f>
        <v>L</v>
      </c>
      <c r="C85" s="48" t="str">
        <f>+Over!C39</f>
        <v>R+</v>
      </c>
      <c r="D85" s="48" t="str">
        <f>+Over!D39</f>
        <v>3 </v>
      </c>
      <c r="E85" s="3"/>
      <c r="F85" s="22">
        <f>MATCH(C85,Poeng!$C$2:$C$16,0)</f>
        <v>9</v>
      </c>
      <c r="G85" s="22">
        <f>MATCH(D85,Poeng!$B$2:$B$17,0)</f>
        <v>8</v>
      </c>
      <c r="H85" s="3"/>
      <c r="I85">
        <f t="shared" si="6"/>
        <v>81</v>
      </c>
      <c r="J85" s="36">
        <f t="shared" si="7"/>
        <v>64</v>
      </c>
      <c r="K85" s="3"/>
      <c r="L85" s="17"/>
      <c r="M85" s="17"/>
      <c r="N85" s="3"/>
      <c r="O85" s="3"/>
      <c r="P85" s="3"/>
      <c r="Q85" s="3"/>
      <c r="R85" s="3"/>
      <c r="S85" s="3"/>
      <c r="T85" s="3"/>
      <c r="U85" s="3"/>
      <c r="AS85"/>
      <c r="AT85"/>
      <c r="AU85"/>
      <c r="AV85"/>
    </row>
    <row r="86" spans="1:48" ht="12.75">
      <c r="A86" s="3">
        <v>31</v>
      </c>
      <c r="B86" s="7" t="str">
        <f>+Over!B40</f>
        <v>L</v>
      </c>
      <c r="C86" s="48" t="str">
        <f>+Over!C40</f>
        <v>R </v>
      </c>
      <c r="D86" s="48" t="str">
        <f>+Over!D40</f>
        <v>3-</v>
      </c>
      <c r="E86" s="3"/>
      <c r="F86" s="22">
        <f>MATCH(C86,Poeng!$C$2:$C$16,0)</f>
        <v>8</v>
      </c>
      <c r="G86" s="22">
        <f>MATCH(D86,Poeng!$B$2:$B$17,0)</f>
        <v>7</v>
      </c>
      <c r="H86" s="3"/>
      <c r="I86">
        <f t="shared" si="6"/>
        <v>64</v>
      </c>
      <c r="J86" s="36">
        <f t="shared" si="7"/>
        <v>49</v>
      </c>
      <c r="K86" s="3"/>
      <c r="L86" s="17"/>
      <c r="M86" s="17"/>
      <c r="N86" s="3"/>
      <c r="O86" s="3"/>
      <c r="P86" s="3"/>
      <c r="Q86" s="3"/>
      <c r="R86" s="3"/>
      <c r="S86" s="3"/>
      <c r="T86" s="3"/>
      <c r="U86" s="3"/>
      <c r="AS86"/>
      <c r="AT86"/>
      <c r="AU86"/>
      <c r="AV86"/>
    </row>
    <row r="87" spans="1:48" ht="12.75">
      <c r="A87" s="3">
        <v>32</v>
      </c>
      <c r="B87" s="7" t="str">
        <f>+Over!B41</f>
        <v>L</v>
      </c>
      <c r="C87" s="48" t="str">
        <f>+Over!C41</f>
        <v>R-</v>
      </c>
      <c r="D87" s="48" t="str">
        <f>+Over!D41</f>
        <v>2 </v>
      </c>
      <c r="E87" s="3"/>
      <c r="F87" s="22">
        <f>MATCH(C87,Poeng!$C$2:$C$16,0)</f>
        <v>7</v>
      </c>
      <c r="G87" s="22">
        <f>MATCH(D87,Poeng!$B$2:$B$17,0)</f>
        <v>5</v>
      </c>
      <c r="H87" s="3"/>
      <c r="I87">
        <f t="shared" si="6"/>
        <v>49</v>
      </c>
      <c r="J87" s="36">
        <f t="shared" si="7"/>
        <v>25</v>
      </c>
      <c r="K87" s="3"/>
      <c r="L87" s="17"/>
      <c r="M87" s="17"/>
      <c r="N87" s="3"/>
      <c r="O87" s="3"/>
      <c r="P87" s="3"/>
      <c r="Q87" s="3"/>
      <c r="R87" s="3"/>
      <c r="S87" s="3"/>
      <c r="T87" s="3"/>
      <c r="U87" s="3"/>
      <c r="AS87"/>
      <c r="AT87"/>
      <c r="AU87"/>
      <c r="AV87"/>
    </row>
    <row r="88" spans="1:48" ht="12.75">
      <c r="A88" s="3">
        <v>33</v>
      </c>
      <c r="B88" s="7" t="str">
        <f>+Over!B42</f>
        <v>L</v>
      </c>
      <c r="C88" s="48" t="str">
        <f>+Over!C42</f>
        <v>R </v>
      </c>
      <c r="D88" s="48" t="str">
        <f>+Over!D42</f>
        <v>3 </v>
      </c>
      <c r="E88" s="3"/>
      <c r="F88" s="22">
        <f>MATCH(C88,Poeng!$C$2:$C$16,0)</f>
        <v>8</v>
      </c>
      <c r="G88" s="22">
        <f>MATCH(D88,Poeng!$B$2:$B$17,0)</f>
        <v>8</v>
      </c>
      <c r="H88" s="3"/>
      <c r="I88">
        <f t="shared" si="6"/>
        <v>64</v>
      </c>
      <c r="J88" s="36">
        <f t="shared" si="7"/>
        <v>64</v>
      </c>
      <c r="K88" s="3"/>
      <c r="L88" s="17"/>
      <c r="M88" s="17"/>
      <c r="N88" s="3"/>
      <c r="O88" s="3"/>
      <c r="P88" s="3"/>
      <c r="Q88" s="3"/>
      <c r="R88" s="3"/>
      <c r="S88" s="3"/>
      <c r="T88" s="3"/>
      <c r="U88" s="3"/>
      <c r="AS88"/>
      <c r="AT88"/>
      <c r="AU88"/>
      <c r="AV88"/>
    </row>
    <row r="89" spans="1:48" ht="12.75">
      <c r="A89" s="3">
        <v>34</v>
      </c>
      <c r="B89" s="7" t="str">
        <f>+Over!B43</f>
        <v>L</v>
      </c>
      <c r="C89" s="48" t="str">
        <f>+Over!C43</f>
        <v>O </v>
      </c>
      <c r="D89" s="48" t="str">
        <f>+Over!D43</f>
        <v>2+</v>
      </c>
      <c r="E89" s="3"/>
      <c r="F89" s="22">
        <f>MATCH(C89,Poeng!$C$2:$C$16,0)</f>
        <v>5</v>
      </c>
      <c r="G89" s="22">
        <f>MATCH(D89,Poeng!$B$2:$B$17,0)</f>
        <v>6</v>
      </c>
      <c r="H89" s="3"/>
      <c r="I89">
        <f t="shared" si="6"/>
        <v>25</v>
      </c>
      <c r="J89" s="36">
        <f t="shared" si="7"/>
        <v>36</v>
      </c>
      <c r="K89" s="3"/>
      <c r="L89" s="17"/>
      <c r="M89" s="17"/>
      <c r="N89" s="3"/>
      <c r="O89" s="3"/>
      <c r="P89" s="3"/>
      <c r="Q89" s="3"/>
      <c r="R89" s="3"/>
      <c r="S89" s="3"/>
      <c r="T89" s="3"/>
      <c r="U89" s="3"/>
      <c r="AS89"/>
      <c r="AT89"/>
      <c r="AU89"/>
      <c r="AV89"/>
    </row>
    <row r="90" spans="1:48" ht="12.75">
      <c r="A90" s="3">
        <v>35</v>
      </c>
      <c r="B90" s="7" t="str">
        <f>+Over!B44</f>
        <v>L</v>
      </c>
      <c r="C90" s="48" t="str">
        <f>+Over!C44</f>
        <v>R-</v>
      </c>
      <c r="D90" s="48" t="str">
        <f>+Over!D44</f>
        <v>4-</v>
      </c>
      <c r="E90" s="3"/>
      <c r="F90" s="22">
        <f>MATCH(C90,Poeng!$C$2:$C$16,0)</f>
        <v>7</v>
      </c>
      <c r="G90" s="22">
        <f>MATCH(D90,Poeng!$B$2:$B$17,0)</f>
        <v>10</v>
      </c>
      <c r="H90" s="3"/>
      <c r="I90">
        <f t="shared" si="6"/>
        <v>49</v>
      </c>
      <c r="J90" s="36">
        <f t="shared" si="7"/>
        <v>100</v>
      </c>
      <c r="K90" s="3"/>
      <c r="L90" s="17"/>
      <c r="M90" s="17"/>
      <c r="N90" s="3"/>
      <c r="O90" s="3"/>
      <c r="P90" s="3"/>
      <c r="Q90" s="3"/>
      <c r="R90" s="3"/>
      <c r="S90" s="3"/>
      <c r="T90" s="3"/>
      <c r="U90" s="3"/>
      <c r="AS90"/>
      <c r="AT90"/>
      <c r="AU90"/>
      <c r="AV90"/>
    </row>
    <row r="91" spans="1:48" ht="12.75">
      <c r="A91" s="3">
        <v>36</v>
      </c>
      <c r="B91" s="7" t="str">
        <f>+Over!B45</f>
        <v>L</v>
      </c>
      <c r="C91" s="48" t="str">
        <f>+Over!C45</f>
        <v>R-</v>
      </c>
      <c r="D91" s="48" t="str">
        <f>+Over!D45</f>
        <v>1 </v>
      </c>
      <c r="E91" s="3"/>
      <c r="F91" s="22">
        <f>MATCH(C91,Poeng!$C$2:$C$16,0)</f>
        <v>7</v>
      </c>
      <c r="G91" s="22">
        <f>MATCH(D91,Poeng!$B$2:$B$17,0)</f>
        <v>2</v>
      </c>
      <c r="H91" s="3"/>
      <c r="I91">
        <f t="shared" si="6"/>
        <v>49</v>
      </c>
      <c r="J91" s="36">
        <f t="shared" si="7"/>
        <v>4</v>
      </c>
      <c r="K91" s="3"/>
      <c r="L91" s="17"/>
      <c r="M91" s="17"/>
      <c r="N91" s="3"/>
      <c r="O91" s="3"/>
      <c r="P91" s="3"/>
      <c r="Q91" s="3"/>
      <c r="R91" s="3"/>
      <c r="S91" s="3"/>
      <c r="T91" s="3"/>
      <c r="U91" s="3"/>
      <c r="AS91"/>
      <c r="AT91"/>
      <c r="AU91"/>
      <c r="AV91"/>
    </row>
    <row r="92" spans="1:48" ht="12.75">
      <c r="A92" s="3">
        <v>37</v>
      </c>
      <c r="B92" s="7" t="str">
        <f>+Over!B46</f>
        <v>L</v>
      </c>
      <c r="C92" s="48" t="str">
        <f>+Over!C46</f>
        <v>R </v>
      </c>
      <c r="D92" s="48" t="str">
        <f>+Over!D46</f>
        <v>1 </v>
      </c>
      <c r="E92" s="3"/>
      <c r="F92" s="22">
        <f>MATCH(C92,Poeng!$C$2:$C$16,0)</f>
        <v>8</v>
      </c>
      <c r="G92" s="22">
        <f>MATCH(D92,Poeng!$B$2:$B$17,0)</f>
        <v>2</v>
      </c>
      <c r="H92" s="3"/>
      <c r="I92">
        <f t="shared" si="6"/>
        <v>64</v>
      </c>
      <c r="J92" s="36">
        <f t="shared" si="7"/>
        <v>4</v>
      </c>
      <c r="K92" s="3"/>
      <c r="L92" s="17"/>
      <c r="M92" s="17"/>
      <c r="N92" s="3"/>
      <c r="O92" s="3"/>
      <c r="P92" s="3"/>
      <c r="Q92" s="3"/>
      <c r="R92" s="3"/>
      <c r="S92" s="3"/>
      <c r="T92" s="3"/>
      <c r="U92" s="3"/>
      <c r="AS92"/>
      <c r="AT92"/>
      <c r="AU92"/>
      <c r="AV92"/>
    </row>
    <row r="93" spans="1:48" ht="12.75">
      <c r="A93" s="3">
        <v>38</v>
      </c>
      <c r="B93" s="7" t="str">
        <f>+Over!B47</f>
        <v>L</v>
      </c>
      <c r="C93" s="48" t="str">
        <f>+Over!C47</f>
        <v>R+</v>
      </c>
      <c r="D93" s="48" t="str">
        <f>+Over!D47</f>
        <v>1+</v>
      </c>
      <c r="E93" s="3"/>
      <c r="F93" s="22">
        <f>MATCH(C93,Poeng!$C$2:$C$16,0)</f>
        <v>9</v>
      </c>
      <c r="G93" s="22">
        <f>MATCH(D93,Poeng!$B$2:$B$17,0)</f>
        <v>3</v>
      </c>
      <c r="H93" s="3"/>
      <c r="I93">
        <f t="shared" si="6"/>
        <v>81</v>
      </c>
      <c r="J93" s="36">
        <f t="shared" si="7"/>
        <v>9</v>
      </c>
      <c r="K93" s="3"/>
      <c r="L93" s="17"/>
      <c r="M93" s="17"/>
      <c r="N93" s="3"/>
      <c r="O93" s="3"/>
      <c r="P93" s="3"/>
      <c r="Q93" s="3"/>
      <c r="R93" s="3"/>
      <c r="S93" s="3"/>
      <c r="T93" s="3"/>
      <c r="U93" s="3"/>
      <c r="AS93"/>
      <c r="AT93"/>
      <c r="AU93"/>
      <c r="AV93"/>
    </row>
    <row r="94" spans="1:48" ht="12.75">
      <c r="A94" s="3">
        <v>39</v>
      </c>
      <c r="B94" s="7" t="str">
        <f>+Over!B48</f>
        <v>L</v>
      </c>
      <c r="C94" s="48" t="str">
        <f>+Over!C48</f>
        <v>R-</v>
      </c>
      <c r="D94" s="48" t="str">
        <f>+Over!D48</f>
        <v>3-</v>
      </c>
      <c r="E94" s="3"/>
      <c r="F94" s="22">
        <f>MATCH(C94,Poeng!$C$2:$C$16,0)</f>
        <v>7</v>
      </c>
      <c r="G94" s="22">
        <f>MATCH(D94,Poeng!$B$2:$B$17,0)</f>
        <v>7</v>
      </c>
      <c r="H94" s="3"/>
      <c r="I94">
        <f t="shared" si="6"/>
        <v>49</v>
      </c>
      <c r="J94" s="36">
        <f t="shared" si="7"/>
        <v>49</v>
      </c>
      <c r="K94" s="3"/>
      <c r="L94" s="17"/>
      <c r="M94" s="17"/>
      <c r="N94" s="3"/>
      <c r="O94" s="3"/>
      <c r="P94" s="3"/>
      <c r="Q94" s="3"/>
      <c r="R94" s="3"/>
      <c r="S94" s="3"/>
      <c r="T94" s="3"/>
      <c r="U94" s="3"/>
      <c r="AS94"/>
      <c r="AT94"/>
      <c r="AU94"/>
      <c r="AV94"/>
    </row>
    <row r="95" spans="1:48" ht="12.75">
      <c r="A95" s="3">
        <v>40</v>
      </c>
      <c r="B95" s="7" t="str">
        <f>+Over!B49</f>
        <v>L</v>
      </c>
      <c r="C95" s="48" t="str">
        <f>+Over!C49</f>
        <v>U </v>
      </c>
      <c r="D95" s="48" t="str">
        <f>+Over!D49</f>
        <v>3-</v>
      </c>
      <c r="E95" s="3"/>
      <c r="F95" s="22">
        <f>MATCH(C95,Poeng!$C$2:$C$16,0)</f>
        <v>11</v>
      </c>
      <c r="G95" s="22">
        <f>MATCH(D95,Poeng!$B$2:$B$17,0)</f>
        <v>7</v>
      </c>
      <c r="H95" s="3"/>
      <c r="I95">
        <f t="shared" si="6"/>
        <v>121</v>
      </c>
      <c r="J95" s="36">
        <f t="shared" si="7"/>
        <v>49</v>
      </c>
      <c r="K95" s="3"/>
      <c r="L95" s="17"/>
      <c r="M95" s="17"/>
      <c r="N95" s="3"/>
      <c r="O95" s="3"/>
      <c r="P95" s="3"/>
      <c r="Q95" s="3"/>
      <c r="R95" s="3"/>
      <c r="S95" s="3"/>
      <c r="T95" s="3"/>
      <c r="U95" s="3"/>
      <c r="AS95"/>
      <c r="AT95"/>
      <c r="AU95"/>
      <c r="AV95"/>
    </row>
    <row r="96" spans="1:48" ht="12.75">
      <c r="A96" s="3"/>
      <c r="B96" s="3"/>
      <c r="C96" s="37"/>
      <c r="D96" s="37"/>
      <c r="E96" s="3"/>
      <c r="F96" s="22"/>
      <c r="G96" s="3"/>
      <c r="H96" s="22"/>
      <c r="I96" s="3"/>
      <c r="J96" s="3"/>
      <c r="K96" s="3"/>
      <c r="L96" s="31"/>
      <c r="M96" s="31"/>
      <c r="N96" s="3"/>
      <c r="O96" s="3"/>
      <c r="P96" s="3"/>
      <c r="Q96" s="3"/>
      <c r="R96" s="3"/>
      <c r="S96" s="3"/>
      <c r="T96" s="3"/>
      <c r="U96" s="3"/>
      <c r="AK96" s="3"/>
      <c r="AL96" s="3"/>
      <c r="AM96" s="3"/>
      <c r="AN96" s="3"/>
      <c r="AO96" s="3"/>
      <c r="AP96" s="3"/>
      <c r="AQ96" s="7"/>
      <c r="AR96" s="7"/>
      <c r="AT96"/>
      <c r="AU96"/>
      <c r="AV96"/>
    </row>
    <row r="97" spans="1:48" ht="12.75">
      <c r="A97" s="3"/>
      <c r="B97" s="3"/>
      <c r="C97" s="3"/>
      <c r="D97" s="3"/>
      <c r="E97" s="3"/>
      <c r="F97" s="22"/>
      <c r="G97" s="3"/>
      <c r="H97" s="22"/>
      <c r="I97" s="3"/>
      <c r="J97" s="3"/>
      <c r="K97" s="3"/>
      <c r="L97" s="3"/>
      <c r="M97" s="3"/>
      <c r="N97" s="31"/>
      <c r="O97" s="3"/>
      <c r="P97" s="3"/>
      <c r="Q97" s="3"/>
      <c r="R97" s="3"/>
      <c r="S97" s="31"/>
      <c r="T97" s="31"/>
      <c r="U97" s="17"/>
      <c r="AQ97" s="7"/>
      <c r="AR97" s="7"/>
      <c r="AT97"/>
      <c r="AU97"/>
      <c r="AV97"/>
    </row>
    <row r="98" spans="1:48" ht="18">
      <c r="A98" s="5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26"/>
      <c r="AQ98" s="7"/>
      <c r="AR98" s="7"/>
      <c r="AT98"/>
      <c r="AU98"/>
      <c r="AV98"/>
    </row>
    <row r="99" spans="1:48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27"/>
      <c r="L99" s="7"/>
      <c r="M99" s="7"/>
      <c r="N99" s="7"/>
      <c r="O99" s="7"/>
      <c r="P99" s="7"/>
      <c r="Q99" s="7"/>
      <c r="R99" s="7"/>
      <c r="S99" s="7"/>
      <c r="T99" s="7"/>
      <c r="U99" s="26"/>
      <c r="AQ99" s="7"/>
      <c r="AR99" s="7"/>
      <c r="AT99"/>
      <c r="AU99"/>
      <c r="AV99"/>
    </row>
    <row r="100" spans="1:48" ht="12.75">
      <c r="A100" s="7"/>
      <c r="B100" s="27"/>
      <c r="C100" s="7"/>
      <c r="D100" s="7"/>
      <c r="E100" s="7"/>
      <c r="F100" s="27"/>
      <c r="G100" s="7"/>
      <c r="H100" s="7"/>
      <c r="I100" s="7"/>
      <c r="J100" s="7"/>
      <c r="K100" s="27"/>
      <c r="L100" s="7"/>
      <c r="M100" s="7"/>
      <c r="N100" s="7"/>
      <c r="O100" s="7"/>
      <c r="P100" s="27"/>
      <c r="Q100" s="7"/>
      <c r="R100" s="7"/>
      <c r="S100" s="7"/>
      <c r="T100" s="7"/>
      <c r="U100" s="26"/>
      <c r="AQ100" s="7"/>
      <c r="AR100" s="7"/>
      <c r="AT100"/>
      <c r="AU100"/>
      <c r="AV100"/>
    </row>
    <row r="101" spans="1:48" ht="12.75">
      <c r="A101" s="27"/>
      <c r="B101" s="27"/>
      <c r="C101" s="27"/>
      <c r="D101" s="27"/>
      <c r="E101" s="7"/>
      <c r="F101" s="27"/>
      <c r="G101" s="27"/>
      <c r="H101" s="27"/>
      <c r="I101" s="27"/>
      <c r="J101" s="7"/>
      <c r="K101" s="27"/>
      <c r="L101" s="27"/>
      <c r="M101" s="27"/>
      <c r="N101" s="27"/>
      <c r="O101" s="7"/>
      <c r="P101" s="27"/>
      <c r="Q101" s="27"/>
      <c r="R101" s="27"/>
      <c r="S101" s="27"/>
      <c r="T101" s="7"/>
      <c r="U101" s="26"/>
      <c r="AQ101" s="7"/>
      <c r="AR101" s="7"/>
      <c r="AT101"/>
      <c r="AU101"/>
      <c r="AV101"/>
    </row>
    <row r="102" spans="1:48" ht="12.75">
      <c r="A102" s="21"/>
      <c r="B102" s="7"/>
      <c r="C102" s="7"/>
      <c r="D102" s="7"/>
      <c r="E102" s="7"/>
      <c r="F102" s="87"/>
      <c r="G102" s="7"/>
      <c r="H102" s="7"/>
      <c r="I102" s="7"/>
      <c r="J102" s="7"/>
      <c r="K102" s="68"/>
      <c r="L102" s="7"/>
      <c r="M102" s="7"/>
      <c r="N102" s="7"/>
      <c r="O102" s="7"/>
      <c r="P102" s="87"/>
      <c r="Q102" s="7"/>
      <c r="R102" s="7"/>
      <c r="S102" s="7"/>
      <c r="T102" s="7"/>
      <c r="U102" s="26"/>
      <c r="AQ102" s="7"/>
      <c r="AR102" s="7"/>
      <c r="AT102"/>
      <c r="AU102"/>
      <c r="AV102"/>
    </row>
    <row r="103" spans="1:48" ht="12.75">
      <c r="A103" s="21"/>
      <c r="B103" s="7"/>
      <c r="C103" s="7"/>
      <c r="D103" s="7"/>
      <c r="E103" s="7"/>
      <c r="F103" s="27"/>
      <c r="G103" s="7"/>
      <c r="H103" s="7"/>
      <c r="I103" s="7"/>
      <c r="J103" s="7"/>
      <c r="K103" s="68"/>
      <c r="L103" s="7"/>
      <c r="M103" s="7"/>
      <c r="N103" s="7"/>
      <c r="O103" s="7"/>
      <c r="P103" s="87"/>
      <c r="Q103" s="7"/>
      <c r="R103" s="7"/>
      <c r="S103" s="7"/>
      <c r="T103" s="7"/>
      <c r="U103" s="26"/>
      <c r="AQ103" s="7"/>
      <c r="AR103" s="7"/>
      <c r="AT103"/>
      <c r="AU103"/>
      <c r="AV103"/>
    </row>
    <row r="104" spans="1:48" ht="12.75">
      <c r="A104" s="21"/>
      <c r="B104" s="7"/>
      <c r="C104" s="7"/>
      <c r="D104" s="7"/>
      <c r="E104" s="7"/>
      <c r="F104" s="27"/>
      <c r="G104" s="7"/>
      <c r="H104" s="7"/>
      <c r="I104" s="7"/>
      <c r="J104" s="7"/>
      <c r="K104" s="68"/>
      <c r="L104" s="7"/>
      <c r="M104" s="7"/>
      <c r="N104" s="7"/>
      <c r="O104" s="7"/>
      <c r="P104" s="87"/>
      <c r="Q104" s="7"/>
      <c r="R104" s="7"/>
      <c r="S104" s="7"/>
      <c r="T104" s="7"/>
      <c r="U104" s="26"/>
      <c r="AQ104" s="7"/>
      <c r="AR104" s="7"/>
      <c r="AT104"/>
      <c r="AU104"/>
      <c r="AV104"/>
    </row>
    <row r="105" spans="1:48" ht="12.75">
      <c r="A105" s="21"/>
      <c r="B105" s="7"/>
      <c r="C105" s="7"/>
      <c r="D105" s="7"/>
      <c r="E105" s="7"/>
      <c r="F105" s="27"/>
      <c r="G105" s="7"/>
      <c r="H105" s="7"/>
      <c r="I105" s="7"/>
      <c r="J105" s="7"/>
      <c r="K105" s="68"/>
      <c r="L105" s="7"/>
      <c r="M105" s="7"/>
      <c r="N105" s="7"/>
      <c r="O105" s="7"/>
      <c r="P105" s="87"/>
      <c r="Q105" s="7"/>
      <c r="R105" s="7"/>
      <c r="S105" s="7"/>
      <c r="T105" s="7"/>
      <c r="U105" s="26"/>
      <c r="AQ105" s="7"/>
      <c r="AR105" s="7"/>
      <c r="AT105"/>
      <c r="AU105"/>
      <c r="AV105"/>
    </row>
    <row r="106" spans="1:48" ht="12.75">
      <c r="A106" s="21"/>
      <c r="B106" s="7"/>
      <c r="C106" s="7"/>
      <c r="D106" s="7"/>
      <c r="E106" s="7"/>
      <c r="F106" s="27"/>
      <c r="G106" s="7"/>
      <c r="H106" s="7"/>
      <c r="I106" s="7"/>
      <c r="J106" s="7"/>
      <c r="K106" s="68"/>
      <c r="L106" s="7"/>
      <c r="M106" s="7"/>
      <c r="N106" s="7"/>
      <c r="O106" s="7"/>
      <c r="P106" s="87"/>
      <c r="Q106" s="7"/>
      <c r="R106" s="7"/>
      <c r="S106" s="7"/>
      <c r="T106" s="7"/>
      <c r="U106" s="26"/>
      <c r="AQ106" s="7"/>
      <c r="AR106" s="7"/>
      <c r="AT106"/>
      <c r="AU106"/>
      <c r="AV106"/>
    </row>
    <row r="107" spans="1:48" ht="12.75">
      <c r="A107" s="21"/>
      <c r="B107" s="7"/>
      <c r="C107" s="7"/>
      <c r="D107" s="7"/>
      <c r="E107" s="7"/>
      <c r="F107" s="27"/>
      <c r="G107" s="7"/>
      <c r="H107" s="7"/>
      <c r="I107" s="7"/>
      <c r="J107" s="7"/>
      <c r="K107" s="68"/>
      <c r="L107" s="7"/>
      <c r="M107" s="7"/>
      <c r="N107" s="7"/>
      <c r="O107" s="7"/>
      <c r="P107" s="87"/>
      <c r="Q107" s="7"/>
      <c r="R107" s="7"/>
      <c r="S107" s="7"/>
      <c r="T107" s="7"/>
      <c r="U107" s="26"/>
      <c r="AQ107" s="7"/>
      <c r="AR107" s="7"/>
      <c r="AT107"/>
      <c r="AU107"/>
      <c r="AV107"/>
    </row>
    <row r="108" spans="1:48" ht="12.75">
      <c r="A108" s="21"/>
      <c r="B108" s="7"/>
      <c r="C108" s="7"/>
      <c r="D108" s="7"/>
      <c r="E108" s="7"/>
      <c r="F108" s="27"/>
      <c r="G108" s="7"/>
      <c r="H108" s="7"/>
      <c r="I108" s="7"/>
      <c r="J108" s="7"/>
      <c r="K108" s="68"/>
      <c r="L108" s="7"/>
      <c r="M108" s="7"/>
      <c r="N108" s="7"/>
      <c r="O108" s="7"/>
      <c r="P108" s="87"/>
      <c r="Q108" s="7"/>
      <c r="R108" s="7"/>
      <c r="S108" s="7"/>
      <c r="T108" s="7"/>
      <c r="U108" s="26"/>
      <c r="AQ108" s="7"/>
      <c r="AR108" s="7"/>
      <c r="AT108"/>
      <c r="AU108"/>
      <c r="AV108"/>
    </row>
    <row r="109" spans="1:48" ht="12.75">
      <c r="A109" s="21"/>
      <c r="B109" s="7"/>
      <c r="C109" s="7"/>
      <c r="D109" s="7"/>
      <c r="E109" s="7"/>
      <c r="F109" s="27"/>
      <c r="G109" s="7"/>
      <c r="H109" s="7"/>
      <c r="I109" s="7"/>
      <c r="J109" s="7"/>
      <c r="K109" s="68"/>
      <c r="L109" s="7"/>
      <c r="M109" s="7"/>
      <c r="N109" s="7"/>
      <c r="O109" s="7"/>
      <c r="P109" s="87"/>
      <c r="Q109" s="7"/>
      <c r="R109" s="7"/>
      <c r="S109" s="7"/>
      <c r="T109" s="7"/>
      <c r="U109" s="26"/>
      <c r="AQ109" s="7"/>
      <c r="AR109" s="7"/>
      <c r="AT109"/>
      <c r="AU109"/>
      <c r="AV109"/>
    </row>
    <row r="110" spans="1:48" ht="12.75">
      <c r="A110" s="21"/>
      <c r="B110" s="7"/>
      <c r="C110" s="7"/>
      <c r="D110" s="7"/>
      <c r="E110" s="7"/>
      <c r="F110" s="27"/>
      <c r="G110" s="7"/>
      <c r="H110" s="7"/>
      <c r="I110" s="7"/>
      <c r="J110" s="7"/>
      <c r="K110" s="68"/>
      <c r="L110" s="7"/>
      <c r="M110" s="7"/>
      <c r="N110" s="7"/>
      <c r="O110" s="7"/>
      <c r="P110" s="87"/>
      <c r="Q110" s="7"/>
      <c r="R110" s="7"/>
      <c r="S110" s="7"/>
      <c r="T110" s="7"/>
      <c r="U110" s="26"/>
      <c r="AQ110" s="7"/>
      <c r="AR110" s="7"/>
      <c r="AT110"/>
      <c r="AU110"/>
      <c r="AV110"/>
    </row>
    <row r="111" spans="1:48" ht="12.75">
      <c r="A111" s="21"/>
      <c r="B111" s="7"/>
      <c r="C111" s="7"/>
      <c r="D111" s="7"/>
      <c r="E111" s="7"/>
      <c r="F111" s="27"/>
      <c r="G111" s="7"/>
      <c r="H111" s="7"/>
      <c r="I111" s="7"/>
      <c r="J111" s="7"/>
      <c r="K111" s="68"/>
      <c r="L111" s="7"/>
      <c r="M111" s="7"/>
      <c r="N111" s="7"/>
      <c r="O111" s="7"/>
      <c r="P111" s="87"/>
      <c r="Q111" s="7"/>
      <c r="R111" s="7"/>
      <c r="S111" s="7"/>
      <c r="T111" s="7"/>
      <c r="U111" s="26"/>
      <c r="AQ111" s="7"/>
      <c r="AR111" s="7"/>
      <c r="AT111"/>
      <c r="AU111"/>
      <c r="AV111"/>
    </row>
    <row r="112" spans="1:48" ht="12.75">
      <c r="A112" s="21"/>
      <c r="B112" s="7"/>
      <c r="C112" s="7"/>
      <c r="D112" s="7"/>
      <c r="E112" s="7"/>
      <c r="F112" s="27"/>
      <c r="G112" s="7"/>
      <c r="H112" s="7"/>
      <c r="I112" s="7"/>
      <c r="J112" s="7"/>
      <c r="K112" s="68"/>
      <c r="L112" s="7"/>
      <c r="M112" s="7"/>
      <c r="N112" s="7"/>
      <c r="O112" s="7"/>
      <c r="P112" s="87"/>
      <c r="Q112" s="7"/>
      <c r="R112" s="7"/>
      <c r="S112" s="7"/>
      <c r="T112" s="7"/>
      <c r="U112" s="26"/>
      <c r="AQ112" s="7"/>
      <c r="AR112" s="7"/>
      <c r="AT112"/>
      <c r="AU112"/>
      <c r="AV112"/>
    </row>
    <row r="113" spans="1:48" ht="12.75">
      <c r="A113" s="21"/>
      <c r="B113" s="7"/>
      <c r="C113" s="7"/>
      <c r="D113" s="7"/>
      <c r="E113" s="7"/>
      <c r="F113" s="27"/>
      <c r="G113" s="7"/>
      <c r="H113" s="7"/>
      <c r="I113" s="7"/>
      <c r="J113" s="7"/>
      <c r="K113" s="68"/>
      <c r="L113" s="7"/>
      <c r="M113" s="7"/>
      <c r="N113" s="7"/>
      <c r="O113" s="7"/>
      <c r="P113" s="87"/>
      <c r="Q113" s="7"/>
      <c r="R113" s="7"/>
      <c r="S113" s="7"/>
      <c r="T113" s="7"/>
      <c r="U113" s="26"/>
      <c r="AQ113" s="7"/>
      <c r="AR113" s="7"/>
      <c r="AT113"/>
      <c r="AU113"/>
      <c r="AV113"/>
    </row>
    <row r="114" spans="1:48" ht="12.75">
      <c r="A114" s="21"/>
      <c r="B114" s="7"/>
      <c r="C114" s="7"/>
      <c r="D114" s="7"/>
      <c r="E114" s="7"/>
      <c r="F114" s="27"/>
      <c r="G114" s="7"/>
      <c r="H114" s="7"/>
      <c r="I114" s="7"/>
      <c r="J114" s="7"/>
      <c r="K114" s="68"/>
      <c r="L114" s="7"/>
      <c r="M114" s="7"/>
      <c r="N114" s="7"/>
      <c r="O114" s="7"/>
      <c r="P114" s="87"/>
      <c r="Q114" s="7"/>
      <c r="R114" s="7"/>
      <c r="S114" s="7"/>
      <c r="T114" s="7"/>
      <c r="U114" s="26"/>
      <c r="AQ114" s="7"/>
      <c r="AR114" s="7"/>
      <c r="AT114"/>
      <c r="AU114"/>
      <c r="AV114"/>
    </row>
    <row r="115" spans="1:48" ht="12.75">
      <c r="A115" s="21"/>
      <c r="B115" s="7"/>
      <c r="C115" s="7"/>
      <c r="D115" s="7"/>
      <c r="E115" s="7"/>
      <c r="F115" s="27"/>
      <c r="G115" s="7"/>
      <c r="H115" s="7"/>
      <c r="I115" s="7"/>
      <c r="J115" s="7"/>
      <c r="K115" s="68"/>
      <c r="L115" s="7"/>
      <c r="M115" s="7"/>
      <c r="N115" s="7"/>
      <c r="O115" s="7"/>
      <c r="P115" s="87"/>
      <c r="Q115" s="7"/>
      <c r="R115" s="7"/>
      <c r="S115" s="7"/>
      <c r="T115" s="7"/>
      <c r="U115" s="26"/>
      <c r="AQ115" s="7"/>
      <c r="AR115" s="7"/>
      <c r="AT115"/>
      <c r="AU115"/>
      <c r="AV115"/>
    </row>
    <row r="116" spans="1:45" ht="12.75">
      <c r="A116" s="21"/>
      <c r="B116" s="7"/>
      <c r="C116" s="7"/>
      <c r="D116" s="7"/>
      <c r="E116" s="7"/>
      <c r="F116" s="27"/>
      <c r="G116" s="7"/>
      <c r="H116" s="7"/>
      <c r="I116" s="7"/>
      <c r="J116" s="7"/>
      <c r="K116" s="68"/>
      <c r="L116" s="7"/>
      <c r="M116" s="7"/>
      <c r="N116" s="7"/>
      <c r="O116" s="7"/>
      <c r="P116" s="87"/>
      <c r="Q116" s="7"/>
      <c r="R116" s="7"/>
      <c r="S116" s="7"/>
      <c r="T116" s="7"/>
      <c r="U116" s="26"/>
      <c r="AS116" s="3"/>
    </row>
    <row r="117" spans="1:45" ht="12.75">
      <c r="A117" s="21"/>
      <c r="B117" s="7"/>
      <c r="C117" s="7"/>
      <c r="D117" s="7"/>
      <c r="E117" s="7"/>
      <c r="F117" s="27"/>
      <c r="G117" s="7"/>
      <c r="H117" s="7"/>
      <c r="I117" s="7"/>
      <c r="J117" s="7"/>
      <c r="K117" s="68"/>
      <c r="L117" s="7"/>
      <c r="M117" s="7"/>
      <c r="N117" s="7"/>
      <c r="O117" s="7"/>
      <c r="P117" s="87"/>
      <c r="Q117" s="7"/>
      <c r="R117" s="7"/>
      <c r="S117" s="7"/>
      <c r="T117" s="7"/>
      <c r="U117" s="26"/>
      <c r="AS117" s="3"/>
    </row>
    <row r="118" spans="1:45" ht="12.75">
      <c r="A118" s="21"/>
      <c r="B118" s="7"/>
      <c r="C118" s="7"/>
      <c r="D118" s="7"/>
      <c r="E118" s="7"/>
      <c r="F118" s="27"/>
      <c r="G118" s="7"/>
      <c r="H118" s="7"/>
      <c r="I118" s="7"/>
      <c r="J118" s="7"/>
      <c r="K118" s="68"/>
      <c r="L118" s="7"/>
      <c r="M118" s="7"/>
      <c r="N118" s="7"/>
      <c r="O118" s="7"/>
      <c r="P118" s="87"/>
      <c r="Q118" s="7"/>
      <c r="R118" s="7"/>
      <c r="S118" s="7"/>
      <c r="T118" s="7"/>
      <c r="U118" s="26"/>
      <c r="AS118" s="3"/>
    </row>
    <row r="119" spans="1:45" ht="12.75">
      <c r="A119" s="21"/>
      <c r="B119" s="7"/>
      <c r="C119" s="7"/>
      <c r="D119" s="7"/>
      <c r="E119" s="7"/>
      <c r="F119" s="27"/>
      <c r="G119" s="7"/>
      <c r="H119" s="7"/>
      <c r="I119" s="7"/>
      <c r="J119" s="7"/>
      <c r="K119" s="68"/>
      <c r="L119" s="7"/>
      <c r="M119" s="7"/>
      <c r="N119" s="7"/>
      <c r="O119" s="7"/>
      <c r="P119" s="87"/>
      <c r="Q119" s="7"/>
      <c r="R119" s="7"/>
      <c r="S119" s="7"/>
      <c r="T119" s="7"/>
      <c r="U119" s="26"/>
      <c r="AS119" s="3"/>
    </row>
    <row r="120" spans="1:45" ht="12.75">
      <c r="A120" s="21"/>
      <c r="B120" s="7"/>
      <c r="C120" s="7"/>
      <c r="D120" s="7"/>
      <c r="E120" s="7"/>
      <c r="F120" s="27"/>
      <c r="G120" s="7"/>
      <c r="H120" s="7"/>
      <c r="I120" s="7"/>
      <c r="J120" s="7"/>
      <c r="K120" s="68"/>
      <c r="L120" s="7"/>
      <c r="M120" s="7"/>
      <c r="N120" s="7"/>
      <c r="O120" s="7"/>
      <c r="P120" s="87"/>
      <c r="Q120" s="7"/>
      <c r="R120" s="7"/>
      <c r="S120" s="7"/>
      <c r="T120" s="7"/>
      <c r="U120" s="26"/>
      <c r="AS120" s="3"/>
    </row>
    <row r="121" spans="1:45" ht="12.75">
      <c r="A121" s="21"/>
      <c r="B121" s="7"/>
      <c r="C121" s="7"/>
      <c r="D121" s="7"/>
      <c r="E121" s="7"/>
      <c r="F121" s="27"/>
      <c r="G121" s="7"/>
      <c r="H121" s="7"/>
      <c r="I121" s="7"/>
      <c r="J121" s="7"/>
      <c r="K121" s="68"/>
      <c r="L121" s="7"/>
      <c r="M121" s="7"/>
      <c r="N121" s="7"/>
      <c r="O121" s="7"/>
      <c r="P121" s="87"/>
      <c r="Q121" s="7"/>
      <c r="R121" s="7"/>
      <c r="S121" s="7"/>
      <c r="T121" s="7"/>
      <c r="U121" s="26"/>
      <c r="AS121" s="3"/>
    </row>
    <row r="122" spans="1:45" ht="12.75">
      <c r="A122" s="21"/>
      <c r="B122" s="7"/>
      <c r="C122" s="7"/>
      <c r="D122" s="7"/>
      <c r="E122" s="7"/>
      <c r="F122" s="27"/>
      <c r="G122" s="7"/>
      <c r="H122" s="7"/>
      <c r="I122" s="7"/>
      <c r="J122" s="7"/>
      <c r="K122" s="68"/>
      <c r="L122" s="7"/>
      <c r="M122" s="7"/>
      <c r="N122" s="7"/>
      <c r="O122" s="7"/>
      <c r="P122" s="87"/>
      <c r="Q122" s="7"/>
      <c r="R122" s="7"/>
      <c r="S122" s="7"/>
      <c r="T122" s="7"/>
      <c r="U122" s="26"/>
      <c r="AS122" s="3"/>
    </row>
    <row r="123" spans="1:45" ht="12.75">
      <c r="A123" s="21"/>
      <c r="B123" s="7"/>
      <c r="C123" s="7"/>
      <c r="D123" s="7"/>
      <c r="E123" s="7"/>
      <c r="F123" s="27"/>
      <c r="G123" s="7"/>
      <c r="H123" s="7"/>
      <c r="I123" s="7"/>
      <c r="J123" s="7"/>
      <c r="K123" s="68"/>
      <c r="L123" s="7"/>
      <c r="M123" s="7"/>
      <c r="N123" s="7"/>
      <c r="O123" s="7"/>
      <c r="P123" s="87"/>
      <c r="Q123" s="7"/>
      <c r="R123" s="7"/>
      <c r="S123" s="7"/>
      <c r="T123" s="7"/>
      <c r="U123" s="26"/>
      <c r="AS123" s="3"/>
    </row>
    <row r="124" spans="1:45" ht="12.75">
      <c r="A124" s="21"/>
      <c r="B124" s="7"/>
      <c r="C124" s="7"/>
      <c r="D124" s="7"/>
      <c r="E124" s="7"/>
      <c r="F124" s="27"/>
      <c r="G124" s="7"/>
      <c r="H124" s="7"/>
      <c r="I124" s="7"/>
      <c r="J124" s="7"/>
      <c r="K124" s="68"/>
      <c r="L124" s="7"/>
      <c r="M124" s="7"/>
      <c r="N124" s="7"/>
      <c r="O124" s="7"/>
      <c r="P124" s="87"/>
      <c r="Q124" s="7"/>
      <c r="R124" s="7"/>
      <c r="S124" s="7"/>
      <c r="T124" s="7"/>
      <c r="U124" s="26"/>
      <c r="AS124" s="3"/>
    </row>
    <row r="125" spans="1:45" ht="12.75">
      <c r="A125" s="21"/>
      <c r="B125" s="7"/>
      <c r="C125" s="7"/>
      <c r="D125" s="7"/>
      <c r="E125" s="7"/>
      <c r="F125" s="27"/>
      <c r="G125" s="7"/>
      <c r="H125" s="7"/>
      <c r="I125" s="7"/>
      <c r="J125" s="7"/>
      <c r="K125" s="68"/>
      <c r="L125" s="7"/>
      <c r="M125" s="7"/>
      <c r="N125" s="7"/>
      <c r="O125" s="7"/>
      <c r="P125" s="87"/>
      <c r="Q125" s="7"/>
      <c r="R125" s="7"/>
      <c r="S125" s="7"/>
      <c r="T125" s="7"/>
      <c r="U125" s="26"/>
      <c r="AS125" s="3"/>
    </row>
    <row r="126" spans="1:45" ht="12.75">
      <c r="A126" s="21"/>
      <c r="B126" s="7"/>
      <c r="C126" s="7"/>
      <c r="D126" s="7"/>
      <c r="E126" s="7"/>
      <c r="F126" s="27"/>
      <c r="G126" s="7"/>
      <c r="H126" s="7"/>
      <c r="I126" s="7"/>
      <c r="J126" s="7"/>
      <c r="K126" s="68"/>
      <c r="L126" s="7"/>
      <c r="M126" s="7"/>
      <c r="N126" s="7"/>
      <c r="O126" s="7"/>
      <c r="P126" s="87"/>
      <c r="Q126" s="7"/>
      <c r="R126" s="7"/>
      <c r="S126" s="7"/>
      <c r="T126" s="7"/>
      <c r="U126" s="26"/>
      <c r="AS126" s="3"/>
    </row>
    <row r="127" spans="1:45" ht="12.75">
      <c r="A127" s="21"/>
      <c r="B127" s="7"/>
      <c r="C127" s="7"/>
      <c r="D127" s="7"/>
      <c r="E127" s="7"/>
      <c r="F127" s="27"/>
      <c r="G127" s="7"/>
      <c r="H127" s="7"/>
      <c r="I127" s="7"/>
      <c r="J127" s="7"/>
      <c r="K127" s="68"/>
      <c r="L127" s="7"/>
      <c r="M127" s="7"/>
      <c r="N127" s="7"/>
      <c r="O127" s="7"/>
      <c r="P127" s="87"/>
      <c r="Q127" s="7"/>
      <c r="R127" s="7"/>
      <c r="S127" s="7"/>
      <c r="T127" s="7"/>
      <c r="U127" s="26"/>
      <c r="AS127" s="3"/>
    </row>
    <row r="128" spans="1:45" ht="12.75">
      <c r="A128" s="21"/>
      <c r="B128" s="7"/>
      <c r="C128" s="7"/>
      <c r="D128" s="7"/>
      <c r="E128" s="7"/>
      <c r="F128" s="27"/>
      <c r="G128" s="7"/>
      <c r="H128" s="7"/>
      <c r="I128" s="7"/>
      <c r="J128" s="7"/>
      <c r="K128" s="68"/>
      <c r="L128" s="7"/>
      <c r="M128" s="7"/>
      <c r="N128" s="7"/>
      <c r="O128" s="7"/>
      <c r="P128" s="87"/>
      <c r="Q128" s="7"/>
      <c r="R128" s="7"/>
      <c r="S128" s="7"/>
      <c r="T128" s="7"/>
      <c r="U128" s="26"/>
      <c r="AS128" s="3"/>
    </row>
    <row r="129" spans="1:45" ht="12.75">
      <c r="A129" s="21"/>
      <c r="B129" s="7"/>
      <c r="C129" s="7"/>
      <c r="D129" s="7"/>
      <c r="E129" s="7"/>
      <c r="F129" s="27"/>
      <c r="G129" s="7"/>
      <c r="H129" s="7"/>
      <c r="I129" s="7"/>
      <c r="J129" s="7"/>
      <c r="K129" s="68"/>
      <c r="L129" s="7"/>
      <c r="M129" s="7"/>
      <c r="N129" s="7"/>
      <c r="O129" s="7"/>
      <c r="P129" s="87"/>
      <c r="Q129" s="7"/>
      <c r="R129" s="7"/>
      <c r="S129" s="7"/>
      <c r="T129" s="7"/>
      <c r="U129" s="26"/>
      <c r="AS129" s="3"/>
    </row>
    <row r="130" spans="1:21" ht="12.75">
      <c r="A130" s="21"/>
      <c r="B130" s="7"/>
      <c r="C130" s="7"/>
      <c r="D130" s="7"/>
      <c r="E130" s="7"/>
      <c r="F130" s="27"/>
      <c r="G130" s="7"/>
      <c r="H130" s="7"/>
      <c r="I130" s="7"/>
      <c r="J130" s="7"/>
      <c r="K130" s="68"/>
      <c r="L130" s="7"/>
      <c r="M130" s="7"/>
      <c r="N130" s="7"/>
      <c r="O130" s="7"/>
      <c r="P130" s="87"/>
      <c r="Q130" s="7"/>
      <c r="R130" s="7"/>
      <c r="S130" s="7"/>
      <c r="T130" s="7"/>
      <c r="U130" s="26"/>
    </row>
    <row r="131" spans="1:21" ht="12.75">
      <c r="A131" s="21"/>
      <c r="B131" s="7"/>
      <c r="C131" s="7"/>
      <c r="D131" s="7"/>
      <c r="E131" s="7"/>
      <c r="F131" s="27"/>
      <c r="G131" s="7"/>
      <c r="H131" s="7"/>
      <c r="I131" s="7"/>
      <c r="J131" s="7"/>
      <c r="K131" s="68"/>
      <c r="L131" s="7"/>
      <c r="M131" s="7"/>
      <c r="N131" s="7"/>
      <c r="O131" s="7"/>
      <c r="P131" s="87"/>
      <c r="Q131" s="7"/>
      <c r="R131" s="7"/>
      <c r="S131" s="7"/>
      <c r="T131" s="7"/>
      <c r="U131" s="26"/>
    </row>
    <row r="132" spans="1:21" ht="12.75">
      <c r="A132" s="21"/>
      <c r="B132" s="7"/>
      <c r="C132" s="7"/>
      <c r="D132" s="7"/>
      <c r="E132" s="7"/>
      <c r="F132" s="27"/>
      <c r="G132" s="7"/>
      <c r="H132" s="7"/>
      <c r="I132" s="7"/>
      <c r="J132" s="7"/>
      <c r="K132" s="68"/>
      <c r="L132" s="7"/>
      <c r="M132" s="7"/>
      <c r="N132" s="7"/>
      <c r="O132" s="7"/>
      <c r="P132" s="87"/>
      <c r="Q132" s="7"/>
      <c r="R132" s="7"/>
      <c r="S132" s="7"/>
      <c r="T132" s="7"/>
      <c r="U132" s="26"/>
    </row>
    <row r="133" spans="1:21" ht="12.75">
      <c r="A133" s="21"/>
      <c r="B133" s="7"/>
      <c r="C133" s="7"/>
      <c r="D133" s="7"/>
      <c r="E133" s="7"/>
      <c r="F133" s="27"/>
      <c r="G133" s="7"/>
      <c r="H133" s="7"/>
      <c r="I133" s="7"/>
      <c r="J133" s="7"/>
      <c r="K133" s="68"/>
      <c r="L133" s="7"/>
      <c r="M133" s="7"/>
      <c r="N133" s="7"/>
      <c r="O133" s="7"/>
      <c r="P133" s="87"/>
      <c r="Q133" s="7"/>
      <c r="R133" s="7"/>
      <c r="S133" s="7"/>
      <c r="T133" s="7"/>
      <c r="U133" s="26"/>
    </row>
    <row r="134" spans="1:21" ht="12.75">
      <c r="A134" s="21"/>
      <c r="B134" s="7"/>
      <c r="C134" s="7"/>
      <c r="D134" s="7"/>
      <c r="E134" s="7"/>
      <c r="F134" s="27"/>
      <c r="G134" s="7"/>
      <c r="H134" s="7"/>
      <c r="I134" s="7"/>
      <c r="J134" s="7"/>
      <c r="K134" s="68"/>
      <c r="L134" s="7"/>
      <c r="M134" s="7"/>
      <c r="N134" s="7"/>
      <c r="O134" s="7"/>
      <c r="P134" s="87"/>
      <c r="Q134" s="7"/>
      <c r="R134" s="7"/>
      <c r="S134" s="7"/>
      <c r="T134" s="7"/>
      <c r="U134" s="26"/>
    </row>
    <row r="135" spans="1:21" ht="12.75">
      <c r="A135" s="21"/>
      <c r="B135" s="7"/>
      <c r="C135" s="7"/>
      <c r="D135" s="7"/>
      <c r="E135" s="7"/>
      <c r="F135" s="27"/>
      <c r="G135" s="7"/>
      <c r="H135" s="7"/>
      <c r="I135" s="7"/>
      <c r="J135" s="7"/>
      <c r="K135" s="68"/>
      <c r="L135" s="7"/>
      <c r="M135" s="7"/>
      <c r="N135" s="7"/>
      <c r="O135" s="7"/>
      <c r="P135" s="87"/>
      <c r="Q135" s="7"/>
      <c r="R135" s="7"/>
      <c r="S135" s="7"/>
      <c r="T135" s="7"/>
      <c r="U135" s="26"/>
    </row>
    <row r="136" spans="1:21" ht="12.75">
      <c r="A136" s="21"/>
      <c r="B136" s="7"/>
      <c r="C136" s="7"/>
      <c r="D136" s="7"/>
      <c r="E136" s="7"/>
      <c r="F136" s="27"/>
      <c r="G136" s="7"/>
      <c r="H136" s="7"/>
      <c r="I136" s="7"/>
      <c r="J136" s="7"/>
      <c r="K136" s="68"/>
      <c r="L136" s="7"/>
      <c r="M136" s="7"/>
      <c r="N136" s="7"/>
      <c r="O136" s="7"/>
      <c r="P136" s="87"/>
      <c r="Q136" s="7"/>
      <c r="R136" s="7"/>
      <c r="S136" s="7"/>
      <c r="T136" s="7"/>
      <c r="U136" s="26"/>
    </row>
    <row r="137" spans="1:21" ht="12.75">
      <c r="A137" s="21"/>
      <c r="B137" s="7"/>
      <c r="C137" s="7"/>
      <c r="D137" s="7"/>
      <c r="E137" s="7"/>
      <c r="F137" s="27"/>
      <c r="G137" s="7"/>
      <c r="H137" s="7"/>
      <c r="I137" s="7"/>
      <c r="J137" s="7"/>
      <c r="K137" s="68"/>
      <c r="L137" s="7"/>
      <c r="M137" s="7"/>
      <c r="N137" s="7"/>
      <c r="O137" s="7"/>
      <c r="P137" s="87"/>
      <c r="Q137" s="7"/>
      <c r="R137" s="7"/>
      <c r="S137" s="7"/>
      <c r="T137" s="7"/>
      <c r="U137" s="26"/>
    </row>
    <row r="138" spans="1:21" ht="12.75">
      <c r="A138" s="21"/>
      <c r="B138" s="7"/>
      <c r="C138" s="7"/>
      <c r="D138" s="7"/>
      <c r="E138" s="7"/>
      <c r="F138" s="27"/>
      <c r="G138" s="7"/>
      <c r="H138" s="7"/>
      <c r="I138" s="7"/>
      <c r="J138" s="7"/>
      <c r="K138" s="68"/>
      <c r="L138" s="7"/>
      <c r="M138" s="7"/>
      <c r="N138" s="7"/>
      <c r="O138" s="7"/>
      <c r="P138" s="87"/>
      <c r="Q138" s="7"/>
      <c r="R138" s="7"/>
      <c r="S138" s="7"/>
      <c r="T138" s="7"/>
      <c r="U138" s="26"/>
    </row>
    <row r="139" spans="1:21" ht="12.75">
      <c r="A139" s="21"/>
      <c r="B139" s="7"/>
      <c r="C139" s="7"/>
      <c r="D139" s="7"/>
      <c r="E139" s="7"/>
      <c r="F139" s="27"/>
      <c r="G139" s="7"/>
      <c r="H139" s="7"/>
      <c r="I139" s="7"/>
      <c r="J139" s="7"/>
      <c r="K139" s="68"/>
      <c r="L139" s="7"/>
      <c r="M139" s="7"/>
      <c r="N139" s="7"/>
      <c r="O139" s="7"/>
      <c r="P139" s="87"/>
      <c r="Q139" s="7"/>
      <c r="R139" s="7"/>
      <c r="S139" s="7"/>
      <c r="T139" s="7"/>
      <c r="U139" s="26"/>
    </row>
    <row r="140" spans="1:21" ht="12.75">
      <c r="A140" s="21"/>
      <c r="B140" s="7"/>
      <c r="C140" s="7"/>
      <c r="D140" s="7"/>
      <c r="E140" s="7"/>
      <c r="F140" s="27"/>
      <c r="G140" s="7"/>
      <c r="H140" s="7"/>
      <c r="I140" s="7"/>
      <c r="J140" s="7"/>
      <c r="K140" s="68"/>
      <c r="L140" s="7"/>
      <c r="M140" s="7"/>
      <c r="N140" s="7"/>
      <c r="O140" s="7"/>
      <c r="P140" s="87"/>
      <c r="Q140" s="7"/>
      <c r="R140" s="7"/>
      <c r="S140" s="7"/>
      <c r="T140" s="7"/>
      <c r="U140" s="26"/>
    </row>
    <row r="141" spans="1:21" ht="12.75">
      <c r="A141" s="21"/>
      <c r="B141" s="7"/>
      <c r="C141" s="7"/>
      <c r="D141" s="7"/>
      <c r="E141" s="7"/>
      <c r="F141" s="27"/>
      <c r="G141" s="7"/>
      <c r="H141" s="7"/>
      <c r="I141" s="7"/>
      <c r="J141" s="7"/>
      <c r="K141" s="68"/>
      <c r="L141" s="7"/>
      <c r="M141" s="7"/>
      <c r="N141" s="7"/>
      <c r="O141" s="7"/>
      <c r="P141" s="87"/>
      <c r="Q141" s="7"/>
      <c r="R141" s="7"/>
      <c r="S141" s="7"/>
      <c r="T141" s="7"/>
      <c r="U141" s="26"/>
    </row>
    <row r="142" spans="1:21" ht="12.75">
      <c r="A142" s="26"/>
      <c r="B142" s="69"/>
      <c r="C142" s="69"/>
      <c r="D142" s="69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26"/>
    </row>
    <row r="143" spans="1:21" ht="12.75">
      <c r="A143" s="26"/>
      <c r="B143" s="69"/>
      <c r="C143" s="69"/>
      <c r="D143" s="69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26"/>
    </row>
    <row r="144" spans="1:21" ht="18">
      <c r="A144" s="50"/>
      <c r="B144" s="7"/>
      <c r="C144" s="7"/>
      <c r="D144" s="7"/>
      <c r="E144" s="7"/>
      <c r="F144" s="7"/>
      <c r="G144" s="7"/>
      <c r="H144" s="70"/>
      <c r="I144" s="70"/>
      <c r="J144" s="7"/>
      <c r="K144" s="21"/>
      <c r="L144" s="7"/>
      <c r="M144" s="21"/>
      <c r="N144" s="7"/>
      <c r="O144" s="7"/>
      <c r="P144" s="7"/>
      <c r="Q144" s="7"/>
      <c r="R144" s="7"/>
      <c r="S144" s="69"/>
      <c r="T144" s="69"/>
      <c r="U144" s="26"/>
    </row>
    <row r="145" spans="1:21" ht="12.75">
      <c r="A145" s="7"/>
      <c r="B145" s="7"/>
      <c r="C145" s="7"/>
      <c r="D145" s="7"/>
      <c r="E145" s="7"/>
      <c r="F145" s="7"/>
      <c r="G145" s="7"/>
      <c r="H145" s="70"/>
      <c r="I145" s="70"/>
      <c r="J145" s="7"/>
      <c r="K145" s="21"/>
      <c r="L145" s="7"/>
      <c r="M145" s="21"/>
      <c r="N145" s="7"/>
      <c r="O145" s="7"/>
      <c r="P145" s="7"/>
      <c r="Q145" s="7"/>
      <c r="R145" s="7"/>
      <c r="S145" s="69"/>
      <c r="T145" s="69"/>
      <c r="U145" s="26"/>
    </row>
    <row r="146" spans="1:21" ht="12.75">
      <c r="A146" s="7"/>
      <c r="B146" s="27"/>
      <c r="C146" s="7"/>
      <c r="D146" s="7"/>
      <c r="E146" s="7"/>
      <c r="F146" s="7"/>
      <c r="G146" s="27"/>
      <c r="H146" s="70"/>
      <c r="I146" s="70"/>
      <c r="J146" s="7"/>
      <c r="K146" s="21"/>
      <c r="L146" s="7"/>
      <c r="M146" s="21"/>
      <c r="N146" s="7"/>
      <c r="O146" s="7"/>
      <c r="P146" s="7"/>
      <c r="Q146" s="7"/>
      <c r="R146" s="7"/>
      <c r="S146" s="69"/>
      <c r="T146" s="69"/>
      <c r="U146" s="26"/>
    </row>
    <row r="147" spans="1:48" ht="12.75">
      <c r="A147" s="7"/>
      <c r="B147" s="66"/>
      <c r="C147" s="66"/>
      <c r="D147" s="66"/>
      <c r="E147" s="66"/>
      <c r="F147" s="7"/>
      <c r="G147" s="66"/>
      <c r="H147" s="66"/>
      <c r="I147" s="66"/>
      <c r="J147" s="66"/>
      <c r="K147" s="2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/>
      <c r="W147"/>
      <c r="AR147" s="7"/>
      <c r="AV147"/>
    </row>
    <row r="148" spans="1:48" ht="12.75">
      <c r="A148" s="7"/>
      <c r="B148" s="66"/>
      <c r="C148" s="66"/>
      <c r="D148" s="66"/>
      <c r="E148" s="66"/>
      <c r="F148" s="7"/>
      <c r="G148" s="66"/>
      <c r="H148" s="66"/>
      <c r="I148" s="66"/>
      <c r="J148" s="66"/>
      <c r="K148" s="2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/>
      <c r="W148"/>
      <c r="AR148" s="7"/>
      <c r="AV148"/>
    </row>
    <row r="149" spans="1:48" ht="12.75">
      <c r="A149" s="27"/>
      <c r="B149" s="27"/>
      <c r="C149" s="27"/>
      <c r="D149" s="27"/>
      <c r="E149" s="27"/>
      <c r="F149" s="7"/>
      <c r="G149" s="27"/>
      <c r="H149" s="27"/>
      <c r="I149" s="27"/>
      <c r="J149" s="27"/>
      <c r="K149" s="2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/>
      <c r="W149"/>
      <c r="AR149" s="7"/>
      <c r="AV149"/>
    </row>
    <row r="150" spans="1:48" ht="12.75">
      <c r="A150" s="21"/>
      <c r="B150" s="28"/>
      <c r="C150" s="7"/>
      <c r="D150" s="7"/>
      <c r="E150" s="7"/>
      <c r="F150" s="7"/>
      <c r="G150" s="21"/>
      <c r="H150" s="7"/>
      <c r="I150" s="7"/>
      <c r="J150" s="7"/>
      <c r="K150" s="2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/>
      <c r="W150"/>
      <c r="AR150" s="7"/>
      <c r="AV150"/>
    </row>
    <row r="151" spans="1:48" ht="12.75">
      <c r="A151" s="21"/>
      <c r="B151" s="28"/>
      <c r="C151" s="7"/>
      <c r="D151" s="7"/>
      <c r="E151" s="7"/>
      <c r="F151" s="7"/>
      <c r="G151" s="21"/>
      <c r="H151" s="7"/>
      <c r="I151" s="7"/>
      <c r="J151" s="7"/>
      <c r="K151" s="2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/>
      <c r="W151"/>
      <c r="AR151" s="7"/>
      <c r="AV151"/>
    </row>
    <row r="152" spans="1:48" ht="12.75">
      <c r="A152" s="21"/>
      <c r="B152" s="28"/>
      <c r="C152" s="7"/>
      <c r="D152" s="7"/>
      <c r="E152" s="7"/>
      <c r="F152" s="7"/>
      <c r="G152" s="21"/>
      <c r="H152" s="7"/>
      <c r="I152" s="7"/>
      <c r="J152" s="7"/>
      <c r="K152" s="2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/>
      <c r="W152"/>
      <c r="AR152" s="7"/>
      <c r="AV152"/>
    </row>
    <row r="153" spans="1:48" ht="12.75">
      <c r="A153" s="21"/>
      <c r="B153" s="28"/>
      <c r="C153" s="7"/>
      <c r="D153" s="7"/>
      <c r="E153" s="7"/>
      <c r="F153" s="7"/>
      <c r="G153" s="21"/>
      <c r="H153" s="7"/>
      <c r="I153" s="7"/>
      <c r="J153" s="7"/>
      <c r="K153" s="2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/>
      <c r="W153"/>
      <c r="AR153" s="7"/>
      <c r="AV153"/>
    </row>
    <row r="154" spans="1:48" ht="12.75">
      <c r="A154" s="21"/>
      <c r="B154" s="28"/>
      <c r="C154" s="7"/>
      <c r="D154" s="7"/>
      <c r="E154" s="7"/>
      <c r="F154" s="7"/>
      <c r="G154" s="21"/>
      <c r="H154" s="7"/>
      <c r="I154" s="7"/>
      <c r="J154" s="7"/>
      <c r="K154" s="2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/>
      <c r="W154"/>
      <c r="AR154" s="7"/>
      <c r="AV154"/>
    </row>
    <row r="155" spans="1:48" ht="12.75">
      <c r="A155" s="21"/>
      <c r="B155" s="28"/>
      <c r="C155" s="7"/>
      <c r="D155" s="7"/>
      <c r="E155" s="7"/>
      <c r="F155" s="7"/>
      <c r="G155" s="21"/>
      <c r="H155" s="7"/>
      <c r="I155" s="7"/>
      <c r="J155" s="7"/>
      <c r="K155" s="2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/>
      <c r="W155"/>
      <c r="AR155" s="7"/>
      <c r="AV155"/>
    </row>
    <row r="156" spans="1:48" ht="12.75">
      <c r="A156" s="21"/>
      <c r="B156" s="28"/>
      <c r="C156" s="7"/>
      <c r="D156" s="7"/>
      <c r="E156" s="7"/>
      <c r="F156" s="7"/>
      <c r="G156" s="21"/>
      <c r="H156" s="7"/>
      <c r="I156" s="7"/>
      <c r="J156" s="7"/>
      <c r="K156" s="2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/>
      <c r="W156"/>
      <c r="AR156" s="7"/>
      <c r="AV156"/>
    </row>
    <row r="157" spans="1:48" ht="12.75">
      <c r="A157" s="21"/>
      <c r="B157" s="28"/>
      <c r="C157" s="7"/>
      <c r="D157" s="7"/>
      <c r="E157" s="7"/>
      <c r="F157" s="7"/>
      <c r="G157" s="21"/>
      <c r="H157" s="7"/>
      <c r="I157" s="7"/>
      <c r="J157" s="7"/>
      <c r="K157" s="2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/>
      <c r="W157"/>
      <c r="AR157" s="7"/>
      <c r="AV157"/>
    </row>
    <row r="158" spans="1:48" ht="12.75">
      <c r="A158" s="21"/>
      <c r="B158" s="28"/>
      <c r="C158" s="7"/>
      <c r="D158" s="7"/>
      <c r="E158" s="7"/>
      <c r="F158" s="7"/>
      <c r="G158" s="21"/>
      <c r="H158" s="7"/>
      <c r="I158" s="7"/>
      <c r="J158" s="7"/>
      <c r="K158" s="2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/>
      <c r="W158"/>
      <c r="AR158" s="7"/>
      <c r="AV158"/>
    </row>
    <row r="159" spans="1:48" ht="12.75">
      <c r="A159" s="21"/>
      <c r="B159" s="28"/>
      <c r="C159" s="7"/>
      <c r="D159" s="7"/>
      <c r="E159" s="7"/>
      <c r="F159" s="7"/>
      <c r="G159" s="21"/>
      <c r="H159" s="7"/>
      <c r="I159" s="7"/>
      <c r="J159" s="7"/>
      <c r="K159" s="2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/>
      <c r="W159"/>
      <c r="AR159" s="7"/>
      <c r="AV159"/>
    </row>
    <row r="160" spans="1:48" ht="12.75">
      <c r="A160" s="21"/>
      <c r="B160" s="28"/>
      <c r="C160" s="7"/>
      <c r="D160" s="7"/>
      <c r="E160" s="7"/>
      <c r="F160" s="7"/>
      <c r="G160" s="21"/>
      <c r="H160" s="7"/>
      <c r="I160" s="7"/>
      <c r="J160" s="7"/>
      <c r="K160" s="2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/>
      <c r="W160"/>
      <c r="AR160" s="7"/>
      <c r="AV160"/>
    </row>
    <row r="161" spans="1:48" ht="12.75">
      <c r="A161" s="21"/>
      <c r="B161" s="28"/>
      <c r="C161" s="7"/>
      <c r="D161" s="7"/>
      <c r="E161" s="7"/>
      <c r="F161" s="7"/>
      <c r="G161" s="21"/>
      <c r="H161" s="7"/>
      <c r="I161" s="7"/>
      <c r="J161" s="7"/>
      <c r="K161" s="2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/>
      <c r="W161"/>
      <c r="AR161" s="7"/>
      <c r="AV161"/>
    </row>
    <row r="162" spans="1:48" ht="12.75">
      <c r="A162" s="21"/>
      <c r="B162" s="28"/>
      <c r="C162" s="7"/>
      <c r="D162" s="7"/>
      <c r="E162" s="7"/>
      <c r="F162" s="7"/>
      <c r="G162" s="21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/>
      <c r="W162"/>
      <c r="AR162" s="7"/>
      <c r="AV162"/>
    </row>
    <row r="163" spans="1:48" ht="12.75">
      <c r="A163" s="21"/>
      <c r="B163" s="28"/>
      <c r="C163" s="7"/>
      <c r="D163" s="7"/>
      <c r="E163" s="7"/>
      <c r="F163" s="7"/>
      <c r="G163" s="21"/>
      <c r="H163" s="7"/>
      <c r="I163" s="7"/>
      <c r="J163" s="7"/>
      <c r="K163" s="7"/>
      <c r="L163" s="26"/>
      <c r="M163" s="21"/>
      <c r="N163" s="7"/>
      <c r="O163" s="7"/>
      <c r="P163" s="7"/>
      <c r="Q163" s="7"/>
      <c r="R163" s="7"/>
      <c r="S163" s="7"/>
      <c r="T163" s="7"/>
      <c r="U163" s="7"/>
      <c r="V163"/>
      <c r="W163"/>
      <c r="AR163" s="7"/>
      <c r="AV163"/>
    </row>
    <row r="164" spans="1:48" ht="12.75">
      <c r="A164" s="21"/>
      <c r="B164" s="28"/>
      <c r="C164" s="7"/>
      <c r="D164" s="7"/>
      <c r="E164" s="7"/>
      <c r="F164" s="7"/>
      <c r="G164" s="21"/>
      <c r="H164" s="7"/>
      <c r="I164" s="7"/>
      <c r="J164" s="7"/>
      <c r="K164" s="7"/>
      <c r="L164" s="26"/>
      <c r="M164" s="21"/>
      <c r="N164" s="7"/>
      <c r="O164" s="7"/>
      <c r="P164" s="7"/>
      <c r="Q164" s="7"/>
      <c r="R164" s="7"/>
      <c r="S164" s="7"/>
      <c r="T164" s="7"/>
      <c r="U164" s="7"/>
      <c r="V164"/>
      <c r="W164"/>
      <c r="AR164" s="7"/>
      <c r="AV164"/>
    </row>
    <row r="165" spans="1:48" ht="12.75">
      <c r="A165" s="21"/>
      <c r="B165" s="28"/>
      <c r="C165" s="7"/>
      <c r="D165" s="7"/>
      <c r="E165" s="7"/>
      <c r="F165" s="7"/>
      <c r="G165" s="21"/>
      <c r="H165" s="7"/>
      <c r="I165" s="7"/>
      <c r="J165" s="7"/>
      <c r="K165" s="7"/>
      <c r="L165" s="26"/>
      <c r="M165" s="21"/>
      <c r="N165" s="7"/>
      <c r="O165" s="7"/>
      <c r="P165" s="7"/>
      <c r="Q165" s="7"/>
      <c r="R165" s="7"/>
      <c r="S165" s="7"/>
      <c r="T165" s="7"/>
      <c r="U165" s="7"/>
      <c r="V165"/>
      <c r="W165"/>
      <c r="AR165" s="7"/>
      <c r="AV165"/>
    </row>
    <row r="166" spans="1:48" ht="12.75">
      <c r="A166" s="21"/>
      <c r="B166" s="28"/>
      <c r="C166" s="7"/>
      <c r="D166" s="7"/>
      <c r="E166" s="7"/>
      <c r="F166" s="7"/>
      <c r="G166" s="21"/>
      <c r="H166" s="7"/>
      <c r="I166" s="7"/>
      <c r="J166" s="7"/>
      <c r="K166" s="7"/>
      <c r="L166" s="26"/>
      <c r="M166" s="21"/>
      <c r="N166" s="7"/>
      <c r="O166" s="7"/>
      <c r="P166" s="7"/>
      <c r="Q166" s="7"/>
      <c r="R166" s="7"/>
      <c r="S166" s="7"/>
      <c r="T166" s="7"/>
      <c r="U166" s="7"/>
      <c r="V166"/>
      <c r="W166"/>
      <c r="AR166" s="7"/>
      <c r="AV166"/>
    </row>
    <row r="167" spans="1:48" ht="12.75">
      <c r="A167" s="21"/>
      <c r="B167" s="28"/>
      <c r="C167" s="7"/>
      <c r="D167" s="7"/>
      <c r="E167" s="7"/>
      <c r="F167" s="7"/>
      <c r="G167" s="21"/>
      <c r="H167" s="7"/>
      <c r="I167" s="7"/>
      <c r="J167" s="7"/>
      <c r="K167" s="7"/>
      <c r="L167" s="26"/>
      <c r="M167" s="21"/>
      <c r="N167" s="7"/>
      <c r="O167" s="7"/>
      <c r="P167" s="7"/>
      <c r="Q167" s="7"/>
      <c r="R167" s="7"/>
      <c r="S167" s="7"/>
      <c r="T167" s="7"/>
      <c r="U167" s="7"/>
      <c r="V167"/>
      <c r="W167"/>
      <c r="AR167" s="7"/>
      <c r="AV167"/>
    </row>
    <row r="168" spans="1:48" ht="12.75">
      <c r="A168" s="21"/>
      <c r="B168" s="28"/>
      <c r="C168" s="7"/>
      <c r="D168" s="7"/>
      <c r="E168" s="7"/>
      <c r="F168" s="7"/>
      <c r="G168" s="21"/>
      <c r="H168" s="7"/>
      <c r="I168" s="7"/>
      <c r="J168" s="7"/>
      <c r="K168" s="7"/>
      <c r="L168" s="26"/>
      <c r="M168" s="21"/>
      <c r="N168" s="7"/>
      <c r="O168" s="7"/>
      <c r="P168" s="7"/>
      <c r="Q168" s="7"/>
      <c r="R168" s="7"/>
      <c r="S168" s="7"/>
      <c r="T168" s="7"/>
      <c r="U168" s="7"/>
      <c r="V168"/>
      <c r="W168"/>
      <c r="AR168" s="7"/>
      <c r="AV168"/>
    </row>
    <row r="169" spans="1:48" ht="12.75">
      <c r="A169" s="21"/>
      <c r="B169" s="28"/>
      <c r="C169" s="7"/>
      <c r="D169" s="7"/>
      <c r="E169" s="7"/>
      <c r="F169" s="7"/>
      <c r="G169" s="21"/>
      <c r="H169" s="7"/>
      <c r="I169" s="7"/>
      <c r="J169" s="7"/>
      <c r="K169" s="7"/>
      <c r="L169" s="26"/>
      <c r="M169" s="21"/>
      <c r="N169" s="7"/>
      <c r="O169" s="7"/>
      <c r="P169" s="7"/>
      <c r="Q169" s="7"/>
      <c r="R169" s="7"/>
      <c r="S169" s="7"/>
      <c r="T169" s="7"/>
      <c r="U169" s="7"/>
      <c r="V169"/>
      <c r="W169"/>
      <c r="AR169" s="7"/>
      <c r="AV169"/>
    </row>
    <row r="170" spans="1:48" ht="12.75">
      <c r="A170" s="21"/>
      <c r="B170" s="28"/>
      <c r="C170" s="7"/>
      <c r="D170" s="7"/>
      <c r="E170" s="7"/>
      <c r="F170" s="7"/>
      <c r="G170" s="21"/>
      <c r="H170" s="7"/>
      <c r="I170" s="7"/>
      <c r="J170" s="7"/>
      <c r="K170" s="7"/>
      <c r="L170" s="26"/>
      <c r="M170" s="21"/>
      <c r="N170" s="7"/>
      <c r="O170" s="7"/>
      <c r="P170" s="7"/>
      <c r="Q170" s="7"/>
      <c r="R170" s="7"/>
      <c r="S170" s="7"/>
      <c r="T170" s="7"/>
      <c r="U170" s="7"/>
      <c r="V170"/>
      <c r="W170"/>
      <c r="AR170" s="7"/>
      <c r="AV170"/>
    </row>
    <row r="171" spans="1:48" ht="12.75">
      <c r="A171" s="21"/>
      <c r="B171" s="28"/>
      <c r="C171" s="7"/>
      <c r="D171" s="7"/>
      <c r="E171" s="7"/>
      <c r="F171" s="7"/>
      <c r="G171" s="21"/>
      <c r="H171" s="7"/>
      <c r="I171" s="7"/>
      <c r="J171" s="7"/>
      <c r="K171" s="7"/>
      <c r="L171" s="26"/>
      <c r="M171" s="21"/>
      <c r="N171" s="7"/>
      <c r="O171" s="7"/>
      <c r="P171" s="7"/>
      <c r="Q171" s="7"/>
      <c r="R171" s="7"/>
      <c r="S171" s="7"/>
      <c r="T171" s="7"/>
      <c r="U171" s="7"/>
      <c r="V171"/>
      <c r="W171"/>
      <c r="AR171" s="7"/>
      <c r="AV171"/>
    </row>
    <row r="172" spans="1:48" ht="12.75">
      <c r="A172" s="21"/>
      <c r="B172" s="28"/>
      <c r="C172" s="7"/>
      <c r="D172" s="7"/>
      <c r="E172" s="7"/>
      <c r="F172" s="7"/>
      <c r="G172" s="21"/>
      <c r="H172" s="7"/>
      <c r="I172" s="7"/>
      <c r="J172" s="7"/>
      <c r="K172" s="7"/>
      <c r="L172" s="26"/>
      <c r="M172" s="21"/>
      <c r="N172" s="7"/>
      <c r="O172" s="7"/>
      <c r="P172" s="7"/>
      <c r="Q172" s="7"/>
      <c r="R172" s="7"/>
      <c r="S172" s="7"/>
      <c r="T172" s="7"/>
      <c r="U172" s="7"/>
      <c r="V172"/>
      <c r="W172"/>
      <c r="AR172" s="7"/>
      <c r="AV172"/>
    </row>
    <row r="173" spans="1:48" ht="12.75">
      <c r="A173" s="21"/>
      <c r="B173" s="28"/>
      <c r="C173" s="7"/>
      <c r="D173" s="7"/>
      <c r="E173" s="7"/>
      <c r="F173" s="7"/>
      <c r="G173" s="21"/>
      <c r="H173" s="7"/>
      <c r="I173" s="7"/>
      <c r="J173" s="7"/>
      <c r="K173" s="7"/>
      <c r="L173" s="26"/>
      <c r="M173" s="21"/>
      <c r="N173" s="7"/>
      <c r="O173" s="7"/>
      <c r="P173" s="7"/>
      <c r="Q173" s="7"/>
      <c r="R173" s="7"/>
      <c r="S173" s="7"/>
      <c r="T173" s="7"/>
      <c r="U173" s="7"/>
      <c r="V173"/>
      <c r="W173"/>
      <c r="AR173" s="7"/>
      <c r="AV173"/>
    </row>
    <row r="174" spans="1:48" ht="12.75">
      <c r="A174" s="21"/>
      <c r="B174" s="28"/>
      <c r="C174" s="7"/>
      <c r="D174" s="7"/>
      <c r="E174" s="7"/>
      <c r="F174" s="7"/>
      <c r="G174" s="21"/>
      <c r="H174" s="7"/>
      <c r="I174" s="7"/>
      <c r="J174" s="7"/>
      <c r="K174" s="7"/>
      <c r="L174" s="26"/>
      <c r="M174" s="21"/>
      <c r="N174" s="7"/>
      <c r="O174" s="7"/>
      <c r="P174" s="7"/>
      <c r="Q174" s="7"/>
      <c r="R174" s="7"/>
      <c r="S174" s="7"/>
      <c r="T174" s="7"/>
      <c r="U174" s="7"/>
      <c r="V174"/>
      <c r="W174"/>
      <c r="AR174" s="7"/>
      <c r="AV174"/>
    </row>
    <row r="175" spans="1:48" ht="12.75">
      <c r="A175" s="21"/>
      <c r="B175" s="28"/>
      <c r="C175" s="7"/>
      <c r="D175" s="7"/>
      <c r="E175" s="7"/>
      <c r="F175" s="7"/>
      <c r="G175" s="21"/>
      <c r="H175" s="7"/>
      <c r="I175" s="7"/>
      <c r="J175" s="7"/>
      <c r="K175" s="7"/>
      <c r="L175" s="26"/>
      <c r="M175" s="21"/>
      <c r="N175" s="7"/>
      <c r="O175" s="7"/>
      <c r="P175" s="7"/>
      <c r="Q175" s="7"/>
      <c r="R175" s="7"/>
      <c r="S175" s="7"/>
      <c r="T175" s="7"/>
      <c r="U175" s="7"/>
      <c r="V175"/>
      <c r="W175"/>
      <c r="AR175" s="7"/>
      <c r="AV175"/>
    </row>
    <row r="176" spans="1:48" ht="12.75">
      <c r="A176" s="21"/>
      <c r="B176" s="28"/>
      <c r="C176" s="7"/>
      <c r="D176" s="7"/>
      <c r="E176" s="7"/>
      <c r="F176" s="7"/>
      <c r="G176" s="21"/>
      <c r="H176" s="7"/>
      <c r="I176" s="7"/>
      <c r="J176" s="7"/>
      <c r="K176" s="7"/>
      <c r="L176" s="26"/>
      <c r="M176" s="21"/>
      <c r="N176" s="7"/>
      <c r="O176" s="7"/>
      <c r="P176" s="7"/>
      <c r="Q176" s="7"/>
      <c r="R176" s="7"/>
      <c r="S176" s="7"/>
      <c r="T176" s="7"/>
      <c r="U176" s="7"/>
      <c r="V176"/>
      <c r="W176"/>
      <c r="AR176" s="7"/>
      <c r="AV176"/>
    </row>
    <row r="177" spans="1:48" ht="12.75">
      <c r="A177" s="21"/>
      <c r="B177" s="28"/>
      <c r="C177" s="7"/>
      <c r="D177" s="7"/>
      <c r="E177" s="7"/>
      <c r="F177" s="7"/>
      <c r="G177" s="21"/>
      <c r="H177" s="7"/>
      <c r="I177" s="7"/>
      <c r="J177" s="7"/>
      <c r="K177" s="7"/>
      <c r="L177" s="26"/>
      <c r="M177" s="21"/>
      <c r="N177" s="7"/>
      <c r="O177" s="7"/>
      <c r="P177" s="7"/>
      <c r="Q177" s="7"/>
      <c r="R177" s="7"/>
      <c r="S177" s="7"/>
      <c r="T177" s="7"/>
      <c r="U177" s="7"/>
      <c r="V177"/>
      <c r="W177"/>
      <c r="AR177" s="7"/>
      <c r="AV177"/>
    </row>
    <row r="178" spans="1:48" ht="12.75">
      <c r="A178" s="21"/>
      <c r="B178" s="28"/>
      <c r="C178" s="7"/>
      <c r="D178" s="7"/>
      <c r="E178" s="7"/>
      <c r="F178" s="7"/>
      <c r="G178" s="2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/>
      <c r="W178"/>
      <c r="AR178" s="7"/>
      <c r="AV178"/>
    </row>
    <row r="179" spans="1:48" ht="12.75">
      <c r="A179" s="21"/>
      <c r="B179" s="28"/>
      <c r="C179" s="7"/>
      <c r="D179" s="7"/>
      <c r="E179" s="7"/>
      <c r="F179" s="7"/>
      <c r="G179" s="21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/>
      <c r="W179"/>
      <c r="AR179" s="7"/>
      <c r="AV179"/>
    </row>
    <row r="180" spans="1:48" ht="12.75">
      <c r="A180" s="21"/>
      <c r="B180" s="28"/>
      <c r="C180" s="7"/>
      <c r="D180" s="7"/>
      <c r="E180" s="7"/>
      <c r="F180" s="7"/>
      <c r="G180" s="21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/>
      <c r="W180"/>
      <c r="AR180" s="7"/>
      <c r="AV180"/>
    </row>
    <row r="181" spans="1:48" ht="12.75">
      <c r="A181" s="21"/>
      <c r="B181" s="28"/>
      <c r="C181" s="7"/>
      <c r="D181" s="7"/>
      <c r="E181" s="7"/>
      <c r="F181" s="7"/>
      <c r="G181" s="21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/>
      <c r="W181"/>
      <c r="AR181" s="7"/>
      <c r="AV181"/>
    </row>
    <row r="182" spans="1:48" ht="12.75">
      <c r="A182" s="21"/>
      <c r="B182" s="28"/>
      <c r="C182" s="7"/>
      <c r="D182" s="7"/>
      <c r="E182" s="7"/>
      <c r="F182" s="7"/>
      <c r="G182" s="21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/>
      <c r="W182"/>
      <c r="AR182" s="7"/>
      <c r="AV182"/>
    </row>
    <row r="183" spans="1:48" ht="12.75">
      <c r="A183" s="21"/>
      <c r="B183" s="28"/>
      <c r="C183" s="7"/>
      <c r="D183" s="7"/>
      <c r="E183" s="7"/>
      <c r="F183" s="7"/>
      <c r="G183" s="21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/>
      <c r="W183"/>
      <c r="AR183" s="7"/>
      <c r="AV183"/>
    </row>
    <row r="184" spans="1:48" ht="12.75">
      <c r="A184" s="21"/>
      <c r="B184" s="28"/>
      <c r="C184" s="7"/>
      <c r="D184" s="7"/>
      <c r="E184" s="7"/>
      <c r="F184" s="7"/>
      <c r="G184" s="21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/>
      <c r="W184"/>
      <c r="AR184" s="7"/>
      <c r="AV184"/>
    </row>
    <row r="185" spans="1:48" ht="12.75">
      <c r="A185" s="21"/>
      <c r="B185" s="28"/>
      <c r="C185" s="7"/>
      <c r="D185" s="7"/>
      <c r="E185" s="7"/>
      <c r="F185" s="7"/>
      <c r="G185" s="21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/>
      <c r="W185"/>
      <c r="AR185" s="7"/>
      <c r="AV185"/>
    </row>
    <row r="186" spans="1:48" ht="12.75">
      <c r="A186" s="21"/>
      <c r="B186" s="28"/>
      <c r="C186" s="7"/>
      <c r="D186" s="7"/>
      <c r="E186" s="7"/>
      <c r="F186" s="7"/>
      <c r="G186" s="21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/>
      <c r="W186"/>
      <c r="AR186" s="7"/>
      <c r="AV186"/>
    </row>
    <row r="187" spans="1:48" ht="12.75">
      <c r="A187" s="21"/>
      <c r="B187" s="28"/>
      <c r="C187" s="7"/>
      <c r="D187" s="7"/>
      <c r="E187" s="7"/>
      <c r="F187" s="7"/>
      <c r="G187" s="21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/>
      <c r="W187"/>
      <c r="AR187" s="7"/>
      <c r="AV187"/>
    </row>
    <row r="188" spans="1:48" ht="12.75">
      <c r="A188" s="21"/>
      <c r="B188" s="28"/>
      <c r="C188" s="7"/>
      <c r="D188" s="7"/>
      <c r="E188" s="7"/>
      <c r="F188" s="7"/>
      <c r="G188" s="21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/>
      <c r="W188"/>
      <c r="AR188" s="7"/>
      <c r="AV188"/>
    </row>
    <row r="189" spans="1:48" ht="12.75">
      <c r="A189" s="21"/>
      <c r="B189" s="28"/>
      <c r="C189" s="7"/>
      <c r="D189" s="7"/>
      <c r="E189" s="7"/>
      <c r="F189" s="7"/>
      <c r="G189" s="21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/>
      <c r="W189"/>
      <c r="AR189" s="7"/>
      <c r="AV189"/>
    </row>
    <row r="190" spans="1:48" ht="12.75">
      <c r="A190" s="26"/>
      <c r="B190" s="69"/>
      <c r="C190" s="6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3"/>
      <c r="W190"/>
      <c r="AR190" s="7"/>
      <c r="AV190"/>
    </row>
    <row r="191" spans="6:24" ht="12.75">
      <c r="F191" s="7"/>
      <c r="G191" s="7"/>
      <c r="H191" s="70"/>
      <c r="I191" s="70"/>
      <c r="J191" s="7"/>
      <c r="K191" s="21"/>
      <c r="L191" s="7"/>
      <c r="M191" s="21"/>
      <c r="N191" s="7"/>
      <c r="O191" s="7"/>
      <c r="P191" s="7"/>
      <c r="Q191" s="7"/>
      <c r="R191" s="7"/>
      <c r="S191" s="69"/>
      <c r="T191" s="69"/>
      <c r="U191" s="26"/>
      <c r="X191" s="7"/>
    </row>
    <row r="192" spans="6:24" ht="12.75">
      <c r="F192" s="7"/>
      <c r="G192" s="7"/>
      <c r="H192" s="70"/>
      <c r="I192" s="70"/>
      <c r="J192" s="7"/>
      <c r="K192" s="21"/>
      <c r="L192" s="7"/>
      <c r="M192" s="21"/>
      <c r="N192" s="7"/>
      <c r="O192" s="7"/>
      <c r="P192" s="7"/>
      <c r="Q192" s="7"/>
      <c r="R192" s="7"/>
      <c r="S192" s="69"/>
      <c r="T192" s="69"/>
      <c r="U192" s="26"/>
      <c r="X192" s="7"/>
    </row>
    <row r="193" spans="6:24" ht="12.75">
      <c r="F193" s="7"/>
      <c r="G193" s="7"/>
      <c r="H193" s="70"/>
      <c r="I193" s="70"/>
      <c r="J193" s="7"/>
      <c r="K193" s="21"/>
      <c r="L193" s="7"/>
      <c r="M193" s="21"/>
      <c r="N193" s="7"/>
      <c r="O193" s="7"/>
      <c r="P193" s="7"/>
      <c r="Q193" s="7"/>
      <c r="R193" s="7"/>
      <c r="S193" s="69"/>
      <c r="T193" s="69"/>
      <c r="U193" s="26"/>
      <c r="X193" s="7"/>
    </row>
    <row r="194" spans="6:24" ht="12.75">
      <c r="F194" s="7"/>
      <c r="G194" s="7"/>
      <c r="H194" s="70"/>
      <c r="I194" s="70"/>
      <c r="J194" s="7"/>
      <c r="K194" s="21"/>
      <c r="L194" s="7"/>
      <c r="M194" s="21"/>
      <c r="N194" s="7"/>
      <c r="O194" s="7"/>
      <c r="P194" s="7"/>
      <c r="Q194" s="7"/>
      <c r="R194" s="7"/>
      <c r="S194" s="69"/>
      <c r="T194" s="69"/>
      <c r="U194" s="26"/>
      <c r="X194" s="7"/>
    </row>
    <row r="195" spans="6:24" ht="12.75">
      <c r="F195" s="7"/>
      <c r="G195" s="7"/>
      <c r="H195" s="70"/>
      <c r="I195" s="70"/>
      <c r="J195" s="7"/>
      <c r="K195" s="21"/>
      <c r="L195" s="7"/>
      <c r="M195" s="21"/>
      <c r="N195" s="7"/>
      <c r="O195" s="7"/>
      <c r="P195" s="7"/>
      <c r="Q195" s="7"/>
      <c r="R195" s="7"/>
      <c r="S195" s="69"/>
      <c r="T195" s="69"/>
      <c r="U195" s="26"/>
      <c r="X195" s="7"/>
    </row>
    <row r="196" spans="6:24" ht="12.75">
      <c r="F196" s="7"/>
      <c r="G196" s="7"/>
      <c r="H196" s="70"/>
      <c r="I196" s="70"/>
      <c r="J196" s="7"/>
      <c r="K196" s="21"/>
      <c r="L196" s="7"/>
      <c r="M196" s="21"/>
      <c r="N196" s="7"/>
      <c r="O196" s="7"/>
      <c r="P196" s="7"/>
      <c r="Q196" s="7"/>
      <c r="R196" s="7"/>
      <c r="S196" s="69"/>
      <c r="T196" s="69"/>
      <c r="U196" s="26"/>
      <c r="X196" s="7"/>
    </row>
    <row r="197" spans="6:24" ht="12.75">
      <c r="F197" s="7"/>
      <c r="G197" s="7"/>
      <c r="H197" s="70"/>
      <c r="I197" s="70"/>
      <c r="J197" s="7"/>
      <c r="K197" s="21"/>
      <c r="L197" s="7"/>
      <c r="M197" s="21"/>
      <c r="N197" s="7"/>
      <c r="O197" s="7"/>
      <c r="P197" s="7"/>
      <c r="Q197" s="7"/>
      <c r="R197" s="7"/>
      <c r="S197" s="69"/>
      <c r="T197" s="69"/>
      <c r="U197" s="26"/>
      <c r="X197" s="7"/>
    </row>
    <row r="198" spans="6:24" ht="12.75">
      <c r="F198" s="7"/>
      <c r="G198" s="7"/>
      <c r="H198" s="70"/>
      <c r="I198" s="70"/>
      <c r="J198" s="7"/>
      <c r="K198" s="21"/>
      <c r="L198" s="7"/>
      <c r="M198" s="21"/>
      <c r="N198" s="7"/>
      <c r="O198" s="7"/>
      <c r="P198" s="7"/>
      <c r="Q198" s="7"/>
      <c r="R198" s="7"/>
      <c r="S198" s="69"/>
      <c r="T198" s="69"/>
      <c r="U198" s="26"/>
      <c r="X198" s="7"/>
    </row>
    <row r="199" spans="6:24" ht="12.75">
      <c r="F199" s="7"/>
      <c r="G199" s="7"/>
      <c r="H199" s="70"/>
      <c r="I199" s="70"/>
      <c r="J199" s="7"/>
      <c r="K199" s="21"/>
      <c r="L199" s="7"/>
      <c r="M199" s="21"/>
      <c r="N199" s="7"/>
      <c r="O199" s="7"/>
      <c r="P199" s="7"/>
      <c r="Q199" s="7"/>
      <c r="R199" s="7"/>
      <c r="S199" s="69"/>
      <c r="T199" s="69"/>
      <c r="U199" s="26"/>
      <c r="X199" s="7"/>
    </row>
    <row r="200" spans="6:24" ht="12.75">
      <c r="F200" s="7"/>
      <c r="G200" s="7"/>
      <c r="H200" s="70"/>
      <c r="I200" s="70"/>
      <c r="J200" s="7"/>
      <c r="K200" s="21"/>
      <c r="L200" s="7"/>
      <c r="M200" s="21"/>
      <c r="N200" s="7"/>
      <c r="O200" s="7"/>
      <c r="P200" s="7"/>
      <c r="Q200" s="7"/>
      <c r="R200" s="7"/>
      <c r="S200" s="69"/>
      <c r="T200" s="69"/>
      <c r="U200" s="26"/>
      <c r="X200" s="7"/>
    </row>
    <row r="201" spans="6:24" ht="12.75">
      <c r="F201" s="7"/>
      <c r="G201" s="7"/>
      <c r="H201" s="70"/>
      <c r="I201" s="70"/>
      <c r="J201" s="7"/>
      <c r="K201" s="21"/>
      <c r="L201" s="7"/>
      <c r="M201" s="21"/>
      <c r="N201" s="7"/>
      <c r="O201" s="7"/>
      <c r="P201" s="7"/>
      <c r="Q201" s="7"/>
      <c r="R201" s="7"/>
      <c r="S201" s="69"/>
      <c r="T201" s="69"/>
      <c r="U201" s="26"/>
      <c r="X201" s="7"/>
    </row>
    <row r="202" spans="6:24" ht="12.75">
      <c r="F202" s="7"/>
      <c r="G202" s="7"/>
      <c r="H202" s="70"/>
      <c r="I202" s="70"/>
      <c r="J202" s="7"/>
      <c r="K202" s="21"/>
      <c r="L202" s="7"/>
      <c r="M202" s="21"/>
      <c r="N202" s="7"/>
      <c r="O202" s="7"/>
      <c r="P202" s="7"/>
      <c r="Q202" s="7"/>
      <c r="R202" s="7"/>
      <c r="S202" s="69"/>
      <c r="T202" s="69"/>
      <c r="U202" s="26"/>
      <c r="X202" s="7"/>
    </row>
    <row r="203" spans="6:24" ht="12.75">
      <c r="F203" s="7"/>
      <c r="G203" s="7"/>
      <c r="H203" s="70"/>
      <c r="I203" s="70"/>
      <c r="J203" s="7"/>
      <c r="K203" s="21"/>
      <c r="L203" s="7"/>
      <c r="M203" s="21"/>
      <c r="N203" s="7"/>
      <c r="O203" s="7"/>
      <c r="P203" s="7"/>
      <c r="Q203" s="7"/>
      <c r="R203" s="7"/>
      <c r="S203" s="69"/>
      <c r="T203" s="69"/>
      <c r="U203" s="26"/>
      <c r="X203" s="7"/>
    </row>
    <row r="204" spans="6:24" ht="12.75">
      <c r="F204" s="7"/>
      <c r="G204" s="7"/>
      <c r="H204" s="70"/>
      <c r="I204" s="70"/>
      <c r="J204" s="7"/>
      <c r="K204" s="21"/>
      <c r="L204" s="7"/>
      <c r="M204" s="21"/>
      <c r="N204" s="7"/>
      <c r="O204" s="7"/>
      <c r="P204" s="7"/>
      <c r="Q204" s="7"/>
      <c r="R204" s="7"/>
      <c r="S204" s="69"/>
      <c r="T204" s="69"/>
      <c r="U204" s="26"/>
      <c r="X204" s="7"/>
    </row>
    <row r="205" spans="6:24" ht="12.75">
      <c r="F205" s="7"/>
      <c r="G205" s="7"/>
      <c r="H205" s="70"/>
      <c r="I205" s="70"/>
      <c r="J205" s="7"/>
      <c r="K205" s="21"/>
      <c r="L205" s="7"/>
      <c r="M205" s="21"/>
      <c r="N205" s="7"/>
      <c r="O205" s="7"/>
      <c r="P205" s="7"/>
      <c r="Q205" s="7"/>
      <c r="R205" s="7"/>
      <c r="S205" s="69"/>
      <c r="T205" s="69"/>
      <c r="U205" s="26"/>
      <c r="X205" s="7"/>
    </row>
    <row r="206" spans="6:24" ht="12.75">
      <c r="F206" s="7"/>
      <c r="G206" s="7"/>
      <c r="H206" s="70"/>
      <c r="I206" s="70"/>
      <c r="J206" s="7"/>
      <c r="K206" s="21"/>
      <c r="L206" s="7"/>
      <c r="M206" s="21"/>
      <c r="N206" s="7"/>
      <c r="O206" s="7"/>
      <c r="P206" s="7"/>
      <c r="Q206" s="7"/>
      <c r="R206" s="7"/>
      <c r="S206" s="69"/>
      <c r="T206" s="69"/>
      <c r="U206" s="26"/>
      <c r="X206" s="7"/>
    </row>
    <row r="207" spans="6:24" ht="12.75">
      <c r="F207" s="7"/>
      <c r="G207" s="7"/>
      <c r="H207" s="70"/>
      <c r="I207" s="70"/>
      <c r="J207" s="7"/>
      <c r="K207" s="21"/>
      <c r="L207" s="7"/>
      <c r="M207" s="21"/>
      <c r="N207" s="7"/>
      <c r="O207" s="7"/>
      <c r="P207" s="7"/>
      <c r="Q207" s="7"/>
      <c r="R207" s="7"/>
      <c r="S207" s="69"/>
      <c r="T207" s="69"/>
      <c r="U207" s="26"/>
      <c r="X207" s="7"/>
    </row>
    <row r="208" spans="6:24" ht="12.75">
      <c r="F208" s="7"/>
      <c r="G208" s="7"/>
      <c r="H208" s="70"/>
      <c r="I208" s="70"/>
      <c r="J208" s="7"/>
      <c r="K208" s="21"/>
      <c r="L208" s="7"/>
      <c r="M208" s="21"/>
      <c r="N208" s="7"/>
      <c r="O208" s="7"/>
      <c r="P208" s="7"/>
      <c r="Q208" s="7"/>
      <c r="R208" s="7"/>
      <c r="S208" s="69"/>
      <c r="T208" s="69"/>
      <c r="U208" s="26"/>
      <c r="X208" s="7"/>
    </row>
    <row r="209" spans="6:24" ht="12.75">
      <c r="F209" s="7"/>
      <c r="G209" s="7"/>
      <c r="H209" s="70"/>
      <c r="I209" s="70"/>
      <c r="J209" s="7"/>
      <c r="K209" s="21"/>
      <c r="L209" s="7"/>
      <c r="M209" s="21"/>
      <c r="N209" s="7"/>
      <c r="O209" s="7"/>
      <c r="P209" s="7"/>
      <c r="Q209" s="7"/>
      <c r="R209" s="7"/>
      <c r="S209" s="69"/>
      <c r="T209" s="69"/>
      <c r="U209" s="26"/>
      <c r="X209" s="7"/>
    </row>
    <row r="210" spans="6:24" ht="12.75">
      <c r="F210" s="7"/>
      <c r="G210" s="7"/>
      <c r="H210" s="70"/>
      <c r="I210" s="70"/>
      <c r="J210" s="7"/>
      <c r="K210" s="21"/>
      <c r="L210" s="7"/>
      <c r="M210" s="21"/>
      <c r="N210" s="7"/>
      <c r="O210" s="7"/>
      <c r="P210" s="7"/>
      <c r="Q210" s="7"/>
      <c r="R210" s="7"/>
      <c r="S210" s="69"/>
      <c r="T210" s="69"/>
      <c r="U210" s="26"/>
      <c r="X210" s="7"/>
    </row>
    <row r="211" spans="6:24" ht="12.75">
      <c r="F211" s="7"/>
      <c r="G211" s="7"/>
      <c r="H211" s="70"/>
      <c r="I211" s="70"/>
      <c r="J211" s="7"/>
      <c r="K211" s="21"/>
      <c r="L211" s="7"/>
      <c r="M211" s="21"/>
      <c r="N211" s="7"/>
      <c r="O211" s="7"/>
      <c r="P211" s="7"/>
      <c r="Q211" s="7"/>
      <c r="R211" s="7"/>
      <c r="S211" s="69"/>
      <c r="T211" s="69"/>
      <c r="U211" s="26"/>
      <c r="X211" s="7"/>
    </row>
    <row r="212" spans="6:24" ht="12.75">
      <c r="F212" s="7"/>
      <c r="G212" s="7"/>
      <c r="H212" s="70"/>
      <c r="I212" s="70"/>
      <c r="J212" s="7"/>
      <c r="K212" s="21"/>
      <c r="L212" s="7"/>
      <c r="M212" s="21"/>
      <c r="N212" s="7"/>
      <c r="O212" s="7"/>
      <c r="P212" s="7"/>
      <c r="Q212" s="7"/>
      <c r="R212" s="7"/>
      <c r="S212" s="69"/>
      <c r="T212" s="69"/>
      <c r="U212" s="26"/>
      <c r="X212" s="7"/>
    </row>
    <row r="213" spans="6:24" ht="12.75">
      <c r="F213" s="7"/>
      <c r="G213" s="7"/>
      <c r="H213" s="70"/>
      <c r="I213" s="70"/>
      <c r="J213" s="7"/>
      <c r="K213" s="21"/>
      <c r="L213" s="7"/>
      <c r="M213" s="21"/>
      <c r="N213" s="7"/>
      <c r="O213" s="7"/>
      <c r="P213" s="7"/>
      <c r="Q213" s="7"/>
      <c r="R213" s="7"/>
      <c r="S213" s="69"/>
      <c r="T213" s="69"/>
      <c r="U213" s="26"/>
      <c r="X213" s="7"/>
    </row>
    <row r="214" spans="6:24" ht="12.75">
      <c r="F214" s="7"/>
      <c r="G214" s="7"/>
      <c r="H214" s="70"/>
      <c r="I214" s="70"/>
      <c r="J214" s="7"/>
      <c r="K214" s="21"/>
      <c r="L214" s="7"/>
      <c r="M214" s="21"/>
      <c r="N214" s="7"/>
      <c r="O214" s="7"/>
      <c r="P214" s="7"/>
      <c r="Q214" s="7"/>
      <c r="R214" s="7"/>
      <c r="S214" s="69"/>
      <c r="T214" s="69"/>
      <c r="U214" s="26"/>
      <c r="X214" s="7"/>
    </row>
    <row r="215" spans="6:24" ht="12.75">
      <c r="F215" s="7"/>
      <c r="G215" s="7"/>
      <c r="H215" s="70"/>
      <c r="I215" s="70"/>
      <c r="J215" s="7"/>
      <c r="K215" s="21"/>
      <c r="L215" s="7"/>
      <c r="M215" s="21"/>
      <c r="N215" s="7"/>
      <c r="O215" s="7"/>
      <c r="P215" s="7"/>
      <c r="Q215" s="7"/>
      <c r="R215" s="7"/>
      <c r="S215" s="69"/>
      <c r="T215" s="69"/>
      <c r="U215" s="26"/>
      <c r="X215" s="7"/>
    </row>
    <row r="216" spans="6:24" ht="12.75">
      <c r="F216" s="7"/>
      <c r="G216" s="7"/>
      <c r="H216" s="70"/>
      <c r="I216" s="70"/>
      <c r="J216" s="7"/>
      <c r="K216" s="21"/>
      <c r="L216" s="7"/>
      <c r="M216" s="21"/>
      <c r="N216" s="7"/>
      <c r="O216" s="7"/>
      <c r="P216" s="7"/>
      <c r="Q216" s="7"/>
      <c r="R216" s="7"/>
      <c r="S216" s="69"/>
      <c r="T216" s="69"/>
      <c r="U216" s="26"/>
      <c r="X216" s="7"/>
    </row>
    <row r="217" spans="6:24" ht="12.75">
      <c r="F217" s="7"/>
      <c r="G217" s="7"/>
      <c r="H217" s="70"/>
      <c r="I217" s="70"/>
      <c r="J217" s="7"/>
      <c r="K217" s="21"/>
      <c r="L217" s="7"/>
      <c r="M217" s="21"/>
      <c r="N217" s="7"/>
      <c r="O217" s="7"/>
      <c r="P217" s="7"/>
      <c r="Q217" s="7"/>
      <c r="R217" s="7"/>
      <c r="S217" s="69"/>
      <c r="T217" s="69"/>
      <c r="U217" s="26"/>
      <c r="X217" s="7"/>
    </row>
    <row r="218" spans="6:24" ht="12.75">
      <c r="F218" s="7"/>
      <c r="G218" s="7"/>
      <c r="H218" s="70"/>
      <c r="I218" s="70"/>
      <c r="J218" s="7"/>
      <c r="K218" s="21"/>
      <c r="L218" s="7"/>
      <c r="M218" s="21"/>
      <c r="N218" s="7"/>
      <c r="O218" s="7"/>
      <c r="P218" s="7"/>
      <c r="Q218" s="7"/>
      <c r="R218" s="7"/>
      <c r="S218" s="69"/>
      <c r="T218" s="69"/>
      <c r="U218" s="26"/>
      <c r="X218" s="7"/>
    </row>
    <row r="219" spans="6:24" ht="12.75">
      <c r="F219" s="7"/>
      <c r="G219" s="7"/>
      <c r="H219" s="70"/>
      <c r="I219" s="70"/>
      <c r="J219" s="7"/>
      <c r="K219" s="21"/>
      <c r="L219" s="7"/>
      <c r="M219" s="21"/>
      <c r="N219" s="7"/>
      <c r="O219" s="7"/>
      <c r="P219" s="7"/>
      <c r="Q219" s="7"/>
      <c r="R219" s="7"/>
      <c r="S219" s="69"/>
      <c r="T219" s="69"/>
      <c r="U219" s="26"/>
      <c r="X219" s="7"/>
    </row>
    <row r="220" spans="6:24" ht="12.75">
      <c r="F220" s="7"/>
      <c r="G220" s="7"/>
      <c r="H220" s="70"/>
      <c r="I220" s="70"/>
      <c r="J220" s="7"/>
      <c r="K220" s="21"/>
      <c r="L220" s="7"/>
      <c r="M220" s="21"/>
      <c r="N220" s="7"/>
      <c r="O220" s="7"/>
      <c r="P220" s="7"/>
      <c r="Q220" s="7"/>
      <c r="R220" s="7"/>
      <c r="S220" s="69"/>
      <c r="T220" s="69"/>
      <c r="U220" s="26"/>
      <c r="X220" s="7"/>
    </row>
    <row r="221" spans="6:24" ht="12.75">
      <c r="F221" s="7"/>
      <c r="G221" s="7"/>
      <c r="H221" s="70"/>
      <c r="I221" s="70"/>
      <c r="J221" s="7"/>
      <c r="K221" s="21"/>
      <c r="L221" s="7"/>
      <c r="M221" s="21"/>
      <c r="N221" s="7"/>
      <c r="O221" s="7"/>
      <c r="P221" s="7"/>
      <c r="Q221" s="7"/>
      <c r="R221" s="7"/>
      <c r="S221" s="69"/>
      <c r="T221" s="69"/>
      <c r="U221" s="26"/>
      <c r="X221" s="7"/>
    </row>
    <row r="222" spans="6:24" ht="12.75">
      <c r="F222" s="7"/>
      <c r="G222" s="7"/>
      <c r="H222" s="70"/>
      <c r="I222" s="70"/>
      <c r="J222" s="7"/>
      <c r="K222" s="21"/>
      <c r="L222" s="7"/>
      <c r="M222" s="21"/>
      <c r="N222" s="7"/>
      <c r="O222" s="7"/>
      <c r="P222" s="7"/>
      <c r="Q222" s="7"/>
      <c r="R222" s="7"/>
      <c r="S222" s="69"/>
      <c r="T222" s="69"/>
      <c r="U222" s="26"/>
      <c r="X222" s="7"/>
    </row>
    <row r="223" spans="6:24" ht="12.75">
      <c r="F223" s="7"/>
      <c r="G223" s="7"/>
      <c r="H223" s="70"/>
      <c r="I223" s="70"/>
      <c r="J223" s="7"/>
      <c r="K223" s="21"/>
      <c r="L223" s="7"/>
      <c r="M223" s="21"/>
      <c r="N223" s="7"/>
      <c r="O223" s="7"/>
      <c r="P223" s="7"/>
      <c r="Q223" s="7"/>
      <c r="R223" s="7"/>
      <c r="S223" s="69"/>
      <c r="T223" s="69"/>
      <c r="U223" s="26"/>
      <c r="X223" s="7"/>
    </row>
    <row r="224" spans="6:24" ht="12.75">
      <c r="F224" s="7"/>
      <c r="G224" s="7"/>
      <c r="H224" s="70"/>
      <c r="I224" s="70"/>
      <c r="J224" s="7"/>
      <c r="K224" s="21"/>
      <c r="L224" s="7"/>
      <c r="M224" s="21"/>
      <c r="N224" s="7"/>
      <c r="O224" s="7"/>
      <c r="P224" s="7"/>
      <c r="Q224" s="7"/>
      <c r="R224" s="7"/>
      <c r="S224" s="69"/>
      <c r="T224" s="69"/>
      <c r="U224" s="26"/>
      <c r="X224" s="7"/>
    </row>
    <row r="225" spans="6:24" ht="12.75">
      <c r="F225" s="7"/>
      <c r="G225" s="7"/>
      <c r="H225" s="70"/>
      <c r="I225" s="70"/>
      <c r="J225" s="7"/>
      <c r="K225" s="21"/>
      <c r="L225" s="7"/>
      <c r="M225" s="21"/>
      <c r="N225" s="7"/>
      <c r="O225" s="7"/>
      <c r="P225" s="7"/>
      <c r="Q225" s="7"/>
      <c r="R225" s="7"/>
      <c r="S225" s="69"/>
      <c r="T225" s="69"/>
      <c r="U225" s="26"/>
      <c r="X225" s="7"/>
    </row>
    <row r="226" spans="6:24" ht="12.75">
      <c r="F226" s="7"/>
      <c r="G226" s="7"/>
      <c r="H226" s="70"/>
      <c r="I226" s="70"/>
      <c r="J226" s="7"/>
      <c r="K226" s="21"/>
      <c r="L226" s="7"/>
      <c r="M226" s="21"/>
      <c r="N226" s="7"/>
      <c r="O226" s="7"/>
      <c r="P226" s="7"/>
      <c r="Q226" s="7"/>
      <c r="R226" s="7"/>
      <c r="S226" s="69"/>
      <c r="T226" s="69"/>
      <c r="U226" s="26"/>
      <c r="X226" s="7"/>
    </row>
    <row r="227" spans="6:24" ht="12.75">
      <c r="F227" s="7"/>
      <c r="G227" s="7"/>
      <c r="H227" s="70"/>
      <c r="I227" s="70"/>
      <c r="J227" s="7"/>
      <c r="K227" s="21"/>
      <c r="L227" s="7"/>
      <c r="M227" s="21"/>
      <c r="N227" s="7"/>
      <c r="O227" s="7"/>
      <c r="P227" s="7"/>
      <c r="Q227" s="7"/>
      <c r="R227" s="7"/>
      <c r="S227" s="69"/>
      <c r="T227" s="69"/>
      <c r="U227" s="26"/>
      <c r="X227" s="7"/>
    </row>
    <row r="228" spans="6:24" ht="12.75">
      <c r="F228" s="7"/>
      <c r="G228" s="7"/>
      <c r="H228" s="70"/>
      <c r="I228" s="70"/>
      <c r="J228" s="7"/>
      <c r="K228" s="21"/>
      <c r="L228" s="7"/>
      <c r="M228" s="21"/>
      <c r="N228" s="7"/>
      <c r="O228" s="7"/>
      <c r="P228" s="7"/>
      <c r="Q228" s="7"/>
      <c r="R228" s="7"/>
      <c r="S228" s="69"/>
      <c r="T228" s="69"/>
      <c r="U228" s="26"/>
      <c r="X228" s="7"/>
    </row>
    <row r="229" spans="6:24" ht="12.75">
      <c r="F229" s="7"/>
      <c r="G229" s="7"/>
      <c r="H229" s="70"/>
      <c r="I229" s="70"/>
      <c r="J229" s="7"/>
      <c r="K229" s="21"/>
      <c r="L229" s="7"/>
      <c r="M229" s="21"/>
      <c r="N229" s="7"/>
      <c r="O229" s="7"/>
      <c r="P229" s="7"/>
      <c r="Q229" s="7"/>
      <c r="R229" s="7"/>
      <c r="S229" s="69"/>
      <c r="T229" s="69"/>
      <c r="U229" s="26"/>
      <c r="X229" s="7"/>
    </row>
    <row r="230" spans="6:24" ht="12.75">
      <c r="F230" s="7"/>
      <c r="G230" s="7"/>
      <c r="H230" s="70"/>
      <c r="I230" s="70"/>
      <c r="J230" s="7"/>
      <c r="K230" s="21"/>
      <c r="L230" s="7"/>
      <c r="M230" s="21"/>
      <c r="N230" s="7"/>
      <c r="O230" s="7"/>
      <c r="P230" s="7"/>
      <c r="Q230" s="7"/>
      <c r="R230" s="7"/>
      <c r="S230" s="69"/>
      <c r="T230" s="69"/>
      <c r="U230" s="26"/>
      <c r="X230" s="7"/>
    </row>
    <row r="231" spans="6:24" ht="12.75">
      <c r="F231" s="7"/>
      <c r="G231" s="7"/>
      <c r="H231" s="70"/>
      <c r="I231" s="70"/>
      <c r="J231" s="7"/>
      <c r="K231" s="21"/>
      <c r="L231" s="7"/>
      <c r="M231" s="21"/>
      <c r="N231" s="7"/>
      <c r="O231" s="7"/>
      <c r="P231" s="7"/>
      <c r="Q231" s="7"/>
      <c r="R231" s="7"/>
      <c r="S231" s="69"/>
      <c r="T231" s="69"/>
      <c r="U231" s="26"/>
      <c r="X231" s="7"/>
    </row>
    <row r="232" spans="6:24" ht="12.75">
      <c r="F232" s="7"/>
      <c r="G232" s="7"/>
      <c r="H232" s="70"/>
      <c r="I232" s="70"/>
      <c r="J232" s="7"/>
      <c r="K232" s="21"/>
      <c r="L232" s="7"/>
      <c r="M232" s="21"/>
      <c r="N232" s="7"/>
      <c r="O232" s="7"/>
      <c r="P232" s="7"/>
      <c r="Q232" s="7"/>
      <c r="R232" s="7"/>
      <c r="S232" s="69"/>
      <c r="T232" s="69"/>
      <c r="U232" s="26"/>
      <c r="X232" s="7"/>
    </row>
    <row r="233" spans="6:24" ht="12.75">
      <c r="F233" s="7"/>
      <c r="G233" s="7"/>
      <c r="H233" s="70"/>
      <c r="I233" s="70"/>
      <c r="J233" s="7"/>
      <c r="K233" s="21"/>
      <c r="L233" s="7"/>
      <c r="M233" s="21"/>
      <c r="N233" s="7"/>
      <c r="O233" s="7"/>
      <c r="P233" s="7"/>
      <c r="Q233" s="7"/>
      <c r="R233" s="7"/>
      <c r="S233" s="69"/>
      <c r="T233" s="69"/>
      <c r="U233" s="26"/>
      <c r="X233" s="7"/>
    </row>
    <row r="234" spans="6:24" ht="12.75">
      <c r="F234" s="7"/>
      <c r="G234" s="7"/>
      <c r="H234" s="70"/>
      <c r="I234" s="70"/>
      <c r="J234" s="7"/>
      <c r="K234" s="21"/>
      <c r="L234" s="7"/>
      <c r="M234" s="21"/>
      <c r="N234" s="7"/>
      <c r="O234" s="7"/>
      <c r="P234" s="7"/>
      <c r="Q234" s="7"/>
      <c r="R234" s="7"/>
      <c r="S234" s="69"/>
      <c r="T234" s="69"/>
      <c r="U234" s="26"/>
      <c r="X234" s="7"/>
    </row>
    <row r="235" spans="6:24" ht="12.75">
      <c r="F235" s="7"/>
      <c r="G235" s="7"/>
      <c r="H235" s="70"/>
      <c r="I235" s="70"/>
      <c r="J235" s="7"/>
      <c r="K235" s="21"/>
      <c r="L235" s="7"/>
      <c r="M235" s="21"/>
      <c r="N235" s="7"/>
      <c r="O235" s="7"/>
      <c r="P235" s="7"/>
      <c r="Q235" s="7"/>
      <c r="R235" s="7"/>
      <c r="S235" s="69"/>
      <c r="T235" s="69"/>
      <c r="U235" s="26"/>
      <c r="X235" s="7"/>
    </row>
    <row r="236" spans="6:24" ht="12.75">
      <c r="F236" s="7"/>
      <c r="G236" s="7"/>
      <c r="H236" s="70"/>
      <c r="I236" s="70"/>
      <c r="J236" s="7"/>
      <c r="K236" s="21"/>
      <c r="L236" s="7"/>
      <c r="M236" s="21"/>
      <c r="N236" s="7"/>
      <c r="O236" s="7"/>
      <c r="P236" s="7"/>
      <c r="Q236" s="7"/>
      <c r="R236" s="7"/>
      <c r="S236" s="69"/>
      <c r="T236" s="69"/>
      <c r="U236" s="26"/>
      <c r="X236" s="7"/>
    </row>
    <row r="237" spans="6:24" ht="12.75">
      <c r="F237" s="7"/>
      <c r="G237" s="7"/>
      <c r="H237" s="70"/>
      <c r="I237" s="70"/>
      <c r="J237" s="7"/>
      <c r="K237" s="21"/>
      <c r="L237" s="7"/>
      <c r="M237" s="21"/>
      <c r="N237" s="7"/>
      <c r="O237" s="7"/>
      <c r="P237" s="7"/>
      <c r="Q237" s="7"/>
      <c r="R237" s="7"/>
      <c r="S237" s="69"/>
      <c r="T237" s="69"/>
      <c r="U237" s="26"/>
      <c r="X237" s="7"/>
    </row>
    <row r="238" spans="6:24" ht="12.75">
      <c r="F238" s="7"/>
      <c r="G238" s="7"/>
      <c r="H238" s="70"/>
      <c r="I238" s="70"/>
      <c r="J238" s="7"/>
      <c r="K238" s="21"/>
      <c r="L238" s="7"/>
      <c r="M238" s="21"/>
      <c r="N238" s="7"/>
      <c r="O238" s="7"/>
      <c r="P238" s="7"/>
      <c r="Q238" s="7"/>
      <c r="R238" s="7"/>
      <c r="S238" s="69"/>
      <c r="T238" s="69"/>
      <c r="U238" s="26"/>
      <c r="X238" s="7"/>
    </row>
    <row r="239" spans="6:24" ht="12.75">
      <c r="F239" s="7"/>
      <c r="G239" s="7"/>
      <c r="H239" s="70"/>
      <c r="I239" s="70"/>
      <c r="J239" s="7"/>
      <c r="K239" s="21"/>
      <c r="L239" s="7"/>
      <c r="M239" s="21"/>
      <c r="N239" s="7"/>
      <c r="O239" s="7"/>
      <c r="P239" s="7"/>
      <c r="Q239" s="7"/>
      <c r="R239" s="7"/>
      <c r="S239" s="69"/>
      <c r="T239" s="69"/>
      <c r="U239" s="26"/>
      <c r="X239" s="7"/>
    </row>
    <row r="240" spans="6:24" ht="12.75">
      <c r="F240" s="7"/>
      <c r="G240" s="7"/>
      <c r="H240" s="70"/>
      <c r="I240" s="70"/>
      <c r="J240" s="7"/>
      <c r="K240" s="21"/>
      <c r="L240" s="7"/>
      <c r="M240" s="21"/>
      <c r="N240" s="7"/>
      <c r="O240" s="7"/>
      <c r="P240" s="7"/>
      <c r="Q240" s="7"/>
      <c r="R240" s="7"/>
      <c r="S240" s="69"/>
      <c r="T240" s="69"/>
      <c r="U240" s="26"/>
      <c r="X240" s="7"/>
    </row>
    <row r="241" spans="6:24" ht="12.75">
      <c r="F241" s="7"/>
      <c r="G241" s="7"/>
      <c r="H241" s="70"/>
      <c r="I241" s="70"/>
      <c r="J241" s="7"/>
      <c r="K241" s="21"/>
      <c r="L241" s="7"/>
      <c r="M241" s="21"/>
      <c r="N241" s="7"/>
      <c r="O241" s="7"/>
      <c r="P241" s="7"/>
      <c r="Q241" s="7"/>
      <c r="R241" s="7"/>
      <c r="S241" s="69"/>
      <c r="T241" s="69"/>
      <c r="U241" s="26"/>
      <c r="X241" s="7"/>
    </row>
    <row r="242" spans="6:24" ht="12.75">
      <c r="F242" s="7"/>
      <c r="G242" s="7"/>
      <c r="H242" s="70"/>
      <c r="I242" s="70"/>
      <c r="J242" s="7"/>
      <c r="K242" s="21"/>
      <c r="L242" s="7"/>
      <c r="M242" s="21"/>
      <c r="N242" s="7"/>
      <c r="O242" s="7"/>
      <c r="P242" s="7"/>
      <c r="Q242" s="7"/>
      <c r="R242" s="7"/>
      <c r="S242" s="69"/>
      <c r="T242" s="69"/>
      <c r="U242" s="26"/>
      <c r="X242" s="7"/>
    </row>
    <row r="243" spans="6:24" ht="12.75">
      <c r="F243" s="7"/>
      <c r="G243" s="7"/>
      <c r="H243" s="70"/>
      <c r="I243" s="70"/>
      <c r="J243" s="7"/>
      <c r="K243" s="21"/>
      <c r="L243" s="7"/>
      <c r="M243" s="21"/>
      <c r="N243" s="7"/>
      <c r="O243" s="7"/>
      <c r="P243" s="7"/>
      <c r="Q243" s="7"/>
      <c r="R243" s="7"/>
      <c r="S243" s="69"/>
      <c r="T243" s="69"/>
      <c r="U243" s="26"/>
      <c r="X243" s="7"/>
    </row>
    <row r="244" spans="6:24" ht="12.75">
      <c r="F244" s="7"/>
      <c r="G244" s="7"/>
      <c r="H244" s="70"/>
      <c r="I244" s="70"/>
      <c r="J244" s="7"/>
      <c r="K244" s="21"/>
      <c r="L244" s="7"/>
      <c r="M244" s="21"/>
      <c r="N244" s="7"/>
      <c r="O244" s="7"/>
      <c r="P244" s="7"/>
      <c r="Q244" s="7"/>
      <c r="R244" s="7"/>
      <c r="S244" s="69"/>
      <c r="T244" s="69"/>
      <c r="U244" s="26"/>
      <c r="X244" s="7"/>
    </row>
    <row r="245" spans="6:24" ht="12.75">
      <c r="F245" s="7"/>
      <c r="G245" s="7"/>
      <c r="H245" s="70"/>
      <c r="I245" s="70"/>
      <c r="J245" s="7"/>
      <c r="K245" s="21"/>
      <c r="L245" s="7"/>
      <c r="M245" s="21"/>
      <c r="N245" s="7"/>
      <c r="O245" s="7"/>
      <c r="P245" s="7"/>
      <c r="Q245" s="7"/>
      <c r="R245" s="7"/>
      <c r="S245" s="69"/>
      <c r="T245" s="69"/>
      <c r="U245" s="26"/>
      <c r="X245" s="7"/>
    </row>
    <row r="246" spans="6:24" ht="12.75">
      <c r="F246" s="7"/>
      <c r="G246" s="7"/>
      <c r="H246" s="70"/>
      <c r="I246" s="70"/>
      <c r="J246" s="7"/>
      <c r="K246" s="21"/>
      <c r="L246" s="7"/>
      <c r="M246" s="21"/>
      <c r="N246" s="7"/>
      <c r="O246" s="7"/>
      <c r="P246" s="7"/>
      <c r="Q246" s="7"/>
      <c r="R246" s="7"/>
      <c r="S246" s="69"/>
      <c r="T246" s="69"/>
      <c r="U246" s="26"/>
      <c r="X246" s="7"/>
    </row>
    <row r="247" spans="6:24" ht="12.75">
      <c r="F247" s="7"/>
      <c r="G247" s="7"/>
      <c r="H247" s="70"/>
      <c r="I247" s="70"/>
      <c r="J247" s="7"/>
      <c r="K247" s="21"/>
      <c r="L247" s="7"/>
      <c r="M247" s="21"/>
      <c r="N247" s="7"/>
      <c r="O247" s="7"/>
      <c r="P247" s="7"/>
      <c r="Q247" s="7"/>
      <c r="R247" s="7"/>
      <c r="S247" s="69"/>
      <c r="T247" s="69"/>
      <c r="U247" s="26"/>
      <c r="X247" s="7"/>
    </row>
    <row r="248" spans="6:24" ht="12.75">
      <c r="F248" s="7"/>
      <c r="G248" s="7"/>
      <c r="H248" s="70"/>
      <c r="I248" s="70"/>
      <c r="J248" s="7"/>
      <c r="K248" s="21"/>
      <c r="L248" s="7"/>
      <c r="M248" s="21"/>
      <c r="N248" s="7"/>
      <c r="O248" s="7"/>
      <c r="P248" s="7"/>
      <c r="Q248" s="7"/>
      <c r="R248" s="7"/>
      <c r="S248" s="69"/>
      <c r="T248" s="69"/>
      <c r="U248" s="26"/>
      <c r="X248" s="7"/>
    </row>
    <row r="249" spans="6:24" ht="12.75">
      <c r="F249" s="7"/>
      <c r="G249" s="7"/>
      <c r="H249" s="70"/>
      <c r="I249" s="70"/>
      <c r="J249" s="7"/>
      <c r="K249" s="21"/>
      <c r="L249" s="7"/>
      <c r="M249" s="21"/>
      <c r="N249" s="7"/>
      <c r="O249" s="7"/>
      <c r="P249" s="7"/>
      <c r="Q249" s="7"/>
      <c r="R249" s="7"/>
      <c r="S249" s="69"/>
      <c r="T249" s="69"/>
      <c r="U249" s="26"/>
      <c r="X249" s="7"/>
    </row>
    <row r="250" spans="6:24" ht="12.75">
      <c r="F250" s="7"/>
      <c r="G250" s="7"/>
      <c r="H250" s="70"/>
      <c r="I250" s="70"/>
      <c r="J250" s="7"/>
      <c r="K250" s="21"/>
      <c r="L250" s="7"/>
      <c r="M250" s="21"/>
      <c r="N250" s="7"/>
      <c r="O250" s="7"/>
      <c r="P250" s="7"/>
      <c r="Q250" s="7"/>
      <c r="R250" s="7"/>
      <c r="S250" s="69"/>
      <c r="T250" s="69"/>
      <c r="U250" s="26"/>
      <c r="X250" s="7"/>
    </row>
    <row r="251" spans="6:24" ht="12.75">
      <c r="F251" s="7"/>
      <c r="G251" s="7"/>
      <c r="H251" s="70"/>
      <c r="I251" s="70"/>
      <c r="J251" s="7"/>
      <c r="K251" s="21"/>
      <c r="L251" s="7"/>
      <c r="M251" s="21"/>
      <c r="N251" s="7"/>
      <c r="O251" s="7"/>
      <c r="P251" s="7"/>
      <c r="Q251" s="7"/>
      <c r="R251" s="7"/>
      <c r="S251" s="69"/>
      <c r="T251" s="69"/>
      <c r="U251" s="26"/>
      <c r="X251" s="7"/>
    </row>
    <row r="252" spans="6:24" ht="12.75">
      <c r="F252" s="7"/>
      <c r="G252" s="7"/>
      <c r="H252" s="70"/>
      <c r="I252" s="70"/>
      <c r="J252" s="7"/>
      <c r="K252" s="21"/>
      <c r="L252" s="7"/>
      <c r="M252" s="21"/>
      <c r="N252" s="7"/>
      <c r="O252" s="7"/>
      <c r="P252" s="7"/>
      <c r="Q252" s="7"/>
      <c r="R252" s="7"/>
      <c r="S252" s="69"/>
      <c r="T252" s="69"/>
      <c r="U252" s="26"/>
      <c r="X252" s="7"/>
    </row>
    <row r="253" spans="6:24" ht="12.75">
      <c r="F253" s="7"/>
      <c r="G253" s="7"/>
      <c r="H253" s="70"/>
      <c r="I253" s="70"/>
      <c r="J253" s="7"/>
      <c r="K253" s="21"/>
      <c r="L253" s="7"/>
      <c r="M253" s="21"/>
      <c r="N253" s="7"/>
      <c r="O253" s="7"/>
      <c r="P253" s="7"/>
      <c r="Q253" s="7"/>
      <c r="R253" s="7"/>
      <c r="S253" s="69"/>
      <c r="T253" s="69"/>
      <c r="U253" s="26"/>
      <c r="X253" s="7"/>
    </row>
    <row r="254" spans="6:24" ht="12.75">
      <c r="F254" s="7"/>
      <c r="G254" s="7"/>
      <c r="H254" s="70"/>
      <c r="I254" s="70"/>
      <c r="J254" s="7"/>
      <c r="K254" s="21"/>
      <c r="L254" s="7"/>
      <c r="M254" s="21"/>
      <c r="N254" s="7"/>
      <c r="O254" s="7"/>
      <c r="P254" s="7"/>
      <c r="Q254" s="7"/>
      <c r="R254" s="7"/>
      <c r="S254" s="69"/>
      <c r="T254" s="69"/>
      <c r="U254" s="26"/>
      <c r="X254" s="7"/>
    </row>
    <row r="255" spans="6:24" ht="12.75">
      <c r="F255" s="7"/>
      <c r="G255" s="7"/>
      <c r="H255" s="70"/>
      <c r="I255" s="70"/>
      <c r="J255" s="7"/>
      <c r="K255" s="21"/>
      <c r="L255" s="7"/>
      <c r="M255" s="21"/>
      <c r="N255" s="7"/>
      <c r="O255" s="7"/>
      <c r="P255" s="7"/>
      <c r="Q255" s="7"/>
      <c r="R255" s="7"/>
      <c r="S255" s="69"/>
      <c r="T255" s="69"/>
      <c r="U255" s="26"/>
      <c r="X255" s="7"/>
    </row>
    <row r="256" spans="6:24" ht="12.75">
      <c r="F256" s="7"/>
      <c r="G256" s="7"/>
      <c r="H256" s="70"/>
      <c r="I256" s="70"/>
      <c r="J256" s="7"/>
      <c r="K256" s="21"/>
      <c r="L256" s="7"/>
      <c r="M256" s="21"/>
      <c r="N256" s="7"/>
      <c r="O256" s="7"/>
      <c r="P256" s="7"/>
      <c r="Q256" s="7"/>
      <c r="R256" s="7"/>
      <c r="S256" s="69"/>
      <c r="T256" s="69"/>
      <c r="U256" s="26"/>
      <c r="X256" s="7"/>
    </row>
    <row r="257" spans="6:24" ht="12.75">
      <c r="F257" s="7"/>
      <c r="G257" s="7"/>
      <c r="H257" s="70"/>
      <c r="I257" s="70"/>
      <c r="J257" s="7"/>
      <c r="K257" s="21"/>
      <c r="L257" s="7"/>
      <c r="M257" s="21"/>
      <c r="N257" s="7"/>
      <c r="O257" s="7"/>
      <c r="P257" s="7"/>
      <c r="Q257" s="7"/>
      <c r="R257" s="7"/>
      <c r="S257" s="69"/>
      <c r="T257" s="69"/>
      <c r="U257" s="26"/>
      <c r="X257" s="7"/>
    </row>
    <row r="258" spans="6:24" ht="12.75">
      <c r="F258" s="7"/>
      <c r="G258" s="7"/>
      <c r="H258" s="70"/>
      <c r="I258" s="70"/>
      <c r="J258" s="7"/>
      <c r="K258" s="21"/>
      <c r="L258" s="7"/>
      <c r="M258" s="21"/>
      <c r="N258" s="7"/>
      <c r="O258" s="7"/>
      <c r="P258" s="7"/>
      <c r="Q258" s="7"/>
      <c r="R258" s="7"/>
      <c r="S258" s="69"/>
      <c r="T258" s="69"/>
      <c r="U258" s="26"/>
      <c r="X258" s="7"/>
    </row>
    <row r="259" spans="6:24" ht="12.75">
      <c r="F259" s="7"/>
      <c r="G259" s="7"/>
      <c r="H259" s="70"/>
      <c r="I259" s="70"/>
      <c r="J259" s="7"/>
      <c r="K259" s="21"/>
      <c r="L259" s="7"/>
      <c r="M259" s="21"/>
      <c r="N259" s="7"/>
      <c r="O259" s="7"/>
      <c r="P259" s="7"/>
      <c r="Q259" s="7"/>
      <c r="R259" s="7"/>
      <c r="S259" s="69"/>
      <c r="T259" s="69"/>
      <c r="U259" s="26"/>
      <c r="X259" s="7"/>
    </row>
    <row r="260" spans="6:24" ht="12.75">
      <c r="F260" s="7"/>
      <c r="G260" s="7"/>
      <c r="H260" s="70"/>
      <c r="I260" s="70"/>
      <c r="J260" s="7"/>
      <c r="K260" s="21"/>
      <c r="L260" s="7"/>
      <c r="M260" s="21"/>
      <c r="N260" s="7"/>
      <c r="O260" s="7"/>
      <c r="P260" s="7"/>
      <c r="Q260" s="7"/>
      <c r="R260" s="7"/>
      <c r="S260" s="69"/>
      <c r="T260" s="69"/>
      <c r="U260" s="26"/>
      <c r="X260" s="7"/>
    </row>
    <row r="261" spans="6:24" ht="12.75">
      <c r="F261" s="7"/>
      <c r="G261" s="7"/>
      <c r="H261" s="70"/>
      <c r="I261" s="70"/>
      <c r="J261" s="7"/>
      <c r="K261" s="21"/>
      <c r="L261" s="7"/>
      <c r="M261" s="21"/>
      <c r="N261" s="7"/>
      <c r="O261" s="7"/>
      <c r="P261" s="7"/>
      <c r="Q261" s="7"/>
      <c r="R261" s="7"/>
      <c r="S261" s="69"/>
      <c r="T261" s="69"/>
      <c r="U261" s="26"/>
      <c r="X261" s="7"/>
    </row>
    <row r="262" spans="6:24" ht="12.75">
      <c r="F262" s="7"/>
      <c r="G262" s="7"/>
      <c r="H262" s="70"/>
      <c r="I262" s="70"/>
      <c r="J262" s="7"/>
      <c r="K262" s="21"/>
      <c r="L262" s="7"/>
      <c r="M262" s="21"/>
      <c r="N262" s="7"/>
      <c r="O262" s="7"/>
      <c r="P262" s="7"/>
      <c r="Q262" s="7"/>
      <c r="R262" s="7"/>
      <c r="S262" s="69"/>
      <c r="T262" s="69"/>
      <c r="U262" s="26"/>
      <c r="X262" s="7"/>
    </row>
    <row r="263" spans="6:24" ht="12.75">
      <c r="F263" s="7"/>
      <c r="G263" s="7"/>
      <c r="H263" s="70"/>
      <c r="I263" s="70"/>
      <c r="J263" s="7"/>
      <c r="K263" s="21"/>
      <c r="L263" s="7"/>
      <c r="M263" s="21"/>
      <c r="N263" s="7"/>
      <c r="O263" s="7"/>
      <c r="P263" s="7"/>
      <c r="Q263" s="7"/>
      <c r="R263" s="7"/>
      <c r="S263" s="69"/>
      <c r="T263" s="69"/>
      <c r="U263" s="26"/>
      <c r="X263" s="7"/>
    </row>
    <row r="264" spans="6:24" ht="12.75">
      <c r="F264" s="7"/>
      <c r="G264" s="7"/>
      <c r="H264" s="70"/>
      <c r="I264" s="70"/>
      <c r="J264" s="7"/>
      <c r="K264" s="21"/>
      <c r="L264" s="7"/>
      <c r="M264" s="21"/>
      <c r="N264" s="7"/>
      <c r="O264" s="7"/>
      <c r="P264" s="7"/>
      <c r="Q264" s="7"/>
      <c r="R264" s="7"/>
      <c r="S264" s="69"/>
      <c r="T264" s="69"/>
      <c r="U264" s="26"/>
      <c r="X264" s="7"/>
    </row>
    <row r="265" spans="6:24" ht="12.75">
      <c r="F265" s="7"/>
      <c r="G265" s="7"/>
      <c r="H265" s="70"/>
      <c r="I265" s="70"/>
      <c r="J265" s="7"/>
      <c r="K265" s="21"/>
      <c r="L265" s="7"/>
      <c r="M265" s="21"/>
      <c r="N265" s="7"/>
      <c r="O265" s="7"/>
      <c r="P265" s="7"/>
      <c r="Q265" s="7"/>
      <c r="R265" s="7"/>
      <c r="S265" s="69"/>
      <c r="T265" s="69"/>
      <c r="U265" s="26"/>
      <c r="X265" s="7"/>
    </row>
    <row r="266" spans="6:24" ht="12.75">
      <c r="F266" s="7"/>
      <c r="G266" s="7"/>
      <c r="H266" s="70"/>
      <c r="I266" s="70"/>
      <c r="J266" s="7"/>
      <c r="K266" s="21"/>
      <c r="L266" s="7"/>
      <c r="M266" s="21"/>
      <c r="N266" s="7"/>
      <c r="O266" s="7"/>
      <c r="P266" s="7"/>
      <c r="Q266" s="7"/>
      <c r="R266" s="7"/>
      <c r="S266" s="69"/>
      <c r="T266" s="69"/>
      <c r="U266" s="26"/>
      <c r="X266" s="7"/>
    </row>
    <row r="267" spans="6:24" ht="12.75">
      <c r="F267" s="7"/>
      <c r="G267" s="7"/>
      <c r="H267" s="70"/>
      <c r="I267" s="70"/>
      <c r="J267" s="7"/>
      <c r="K267" s="21"/>
      <c r="L267" s="7"/>
      <c r="M267" s="21"/>
      <c r="N267" s="7"/>
      <c r="O267" s="7"/>
      <c r="P267" s="7"/>
      <c r="Q267" s="7"/>
      <c r="R267" s="7"/>
      <c r="S267" s="69"/>
      <c r="T267" s="69"/>
      <c r="U267" s="26"/>
      <c r="X267" s="7"/>
    </row>
    <row r="268" spans="6:24" ht="12.75">
      <c r="F268" s="7"/>
      <c r="G268" s="7"/>
      <c r="H268" s="70"/>
      <c r="I268" s="70"/>
      <c r="J268" s="7"/>
      <c r="K268" s="21"/>
      <c r="L268" s="7"/>
      <c r="M268" s="21"/>
      <c r="N268" s="7"/>
      <c r="O268" s="7"/>
      <c r="P268" s="7"/>
      <c r="Q268" s="7"/>
      <c r="R268" s="7"/>
      <c r="S268" s="69"/>
      <c r="T268" s="69"/>
      <c r="U268" s="26"/>
      <c r="X268" s="7"/>
    </row>
    <row r="269" spans="6:24" ht="12.75">
      <c r="F269" s="7"/>
      <c r="G269" s="7"/>
      <c r="H269" s="70"/>
      <c r="I269" s="70"/>
      <c r="J269" s="7"/>
      <c r="K269" s="21"/>
      <c r="L269" s="7"/>
      <c r="M269" s="21"/>
      <c r="N269" s="7"/>
      <c r="O269" s="7"/>
      <c r="P269" s="7"/>
      <c r="Q269" s="7"/>
      <c r="R269" s="7"/>
      <c r="S269" s="69"/>
      <c r="T269" s="69"/>
      <c r="U269" s="26"/>
      <c r="X269" s="7"/>
    </row>
    <row r="270" spans="6:24" ht="12.75">
      <c r="F270" s="7"/>
      <c r="G270" s="7"/>
      <c r="H270" s="70"/>
      <c r="I270" s="70"/>
      <c r="J270" s="7"/>
      <c r="K270" s="21"/>
      <c r="L270" s="7"/>
      <c r="M270" s="21"/>
      <c r="N270" s="7"/>
      <c r="O270" s="7"/>
      <c r="P270" s="7"/>
      <c r="Q270" s="7"/>
      <c r="R270" s="7"/>
      <c r="S270" s="69"/>
      <c r="T270" s="69"/>
      <c r="U270" s="26"/>
      <c r="X270" s="7"/>
    </row>
    <row r="271" spans="6:24" ht="12.75">
      <c r="F271" s="7"/>
      <c r="G271" s="7"/>
      <c r="H271" s="70"/>
      <c r="I271" s="70"/>
      <c r="J271" s="7"/>
      <c r="K271" s="21"/>
      <c r="L271" s="7"/>
      <c r="M271" s="21"/>
      <c r="N271" s="7"/>
      <c r="O271" s="7"/>
      <c r="P271" s="7"/>
      <c r="Q271" s="7"/>
      <c r="R271" s="7"/>
      <c r="S271" s="69"/>
      <c r="T271" s="69"/>
      <c r="U271" s="26"/>
      <c r="X271" s="7"/>
    </row>
    <row r="272" spans="6:24" ht="12.75">
      <c r="F272" s="7"/>
      <c r="G272" s="7"/>
      <c r="H272" s="70"/>
      <c r="I272" s="70"/>
      <c r="J272" s="7"/>
      <c r="K272" s="21"/>
      <c r="L272" s="7"/>
      <c r="M272" s="21"/>
      <c r="N272" s="7"/>
      <c r="O272" s="7"/>
      <c r="P272" s="7"/>
      <c r="Q272" s="7"/>
      <c r="R272" s="7"/>
      <c r="S272" s="69"/>
      <c r="T272" s="69"/>
      <c r="U272" s="26"/>
      <c r="X272" s="7"/>
    </row>
    <row r="273" spans="6:24" ht="12.75">
      <c r="F273" s="7"/>
      <c r="G273" s="7"/>
      <c r="H273" s="70"/>
      <c r="I273" s="70"/>
      <c r="J273" s="7"/>
      <c r="K273" s="21"/>
      <c r="L273" s="7"/>
      <c r="M273" s="21"/>
      <c r="N273" s="7"/>
      <c r="O273" s="7"/>
      <c r="P273" s="7"/>
      <c r="Q273" s="7"/>
      <c r="R273" s="7"/>
      <c r="S273" s="69"/>
      <c r="T273" s="69"/>
      <c r="U273" s="26"/>
      <c r="X273" s="7"/>
    </row>
    <row r="274" spans="6:24" ht="12.75">
      <c r="F274" s="7"/>
      <c r="G274" s="7"/>
      <c r="H274" s="70"/>
      <c r="I274" s="70"/>
      <c r="J274" s="7"/>
      <c r="K274" s="21"/>
      <c r="L274" s="7"/>
      <c r="M274" s="21"/>
      <c r="N274" s="7"/>
      <c r="O274" s="7"/>
      <c r="P274" s="7"/>
      <c r="Q274" s="7"/>
      <c r="R274" s="7"/>
      <c r="S274" s="69"/>
      <c r="T274" s="69"/>
      <c r="U274" s="26"/>
      <c r="X274" s="7"/>
    </row>
    <row r="275" spans="6:24" ht="12.75">
      <c r="F275" s="7"/>
      <c r="G275" s="7"/>
      <c r="H275" s="70"/>
      <c r="I275" s="70"/>
      <c r="J275" s="7"/>
      <c r="K275" s="21"/>
      <c r="L275" s="7"/>
      <c r="M275" s="21"/>
      <c r="N275" s="7"/>
      <c r="O275" s="7"/>
      <c r="P275" s="7"/>
      <c r="Q275" s="7"/>
      <c r="R275" s="7"/>
      <c r="S275" s="69"/>
      <c r="T275" s="69"/>
      <c r="U275" s="26"/>
      <c r="X275" s="7"/>
    </row>
    <row r="276" spans="6:24" ht="12.75">
      <c r="F276" s="7"/>
      <c r="G276" s="7"/>
      <c r="H276" s="70"/>
      <c r="I276" s="70"/>
      <c r="J276" s="7"/>
      <c r="K276" s="21"/>
      <c r="L276" s="7"/>
      <c r="M276" s="21"/>
      <c r="N276" s="7"/>
      <c r="O276" s="7"/>
      <c r="P276" s="7"/>
      <c r="Q276" s="7"/>
      <c r="R276" s="7"/>
      <c r="S276" s="69"/>
      <c r="T276" s="69"/>
      <c r="U276" s="26"/>
      <c r="X276" s="7"/>
    </row>
    <row r="277" spans="6:24" ht="12.75">
      <c r="F277" s="7"/>
      <c r="G277" s="7"/>
      <c r="H277" s="70"/>
      <c r="I277" s="70"/>
      <c r="J277" s="7"/>
      <c r="K277" s="21"/>
      <c r="L277" s="7"/>
      <c r="M277" s="21"/>
      <c r="N277" s="7"/>
      <c r="O277" s="7"/>
      <c r="P277" s="7"/>
      <c r="Q277" s="7"/>
      <c r="R277" s="7"/>
      <c r="S277" s="69"/>
      <c r="T277" s="69"/>
      <c r="U277" s="26"/>
      <c r="X277" s="7"/>
    </row>
    <row r="278" spans="6:24" ht="12.75">
      <c r="F278" s="7"/>
      <c r="G278" s="7"/>
      <c r="H278" s="70"/>
      <c r="I278" s="70"/>
      <c r="J278" s="7"/>
      <c r="K278" s="21"/>
      <c r="L278" s="7"/>
      <c r="M278" s="21"/>
      <c r="N278" s="7"/>
      <c r="O278" s="7"/>
      <c r="P278" s="7"/>
      <c r="Q278" s="7"/>
      <c r="R278" s="7"/>
      <c r="S278" s="69"/>
      <c r="T278" s="69"/>
      <c r="U278" s="26"/>
      <c r="X278" s="7"/>
    </row>
    <row r="279" spans="6:24" ht="12.75">
      <c r="F279" s="7"/>
      <c r="G279" s="7"/>
      <c r="H279" s="70"/>
      <c r="I279" s="70"/>
      <c r="J279" s="7"/>
      <c r="K279" s="21"/>
      <c r="L279" s="7"/>
      <c r="M279" s="21"/>
      <c r="N279" s="7"/>
      <c r="O279" s="7"/>
      <c r="P279" s="7"/>
      <c r="Q279" s="7"/>
      <c r="R279" s="7"/>
      <c r="S279" s="69"/>
      <c r="T279" s="69"/>
      <c r="U279" s="26"/>
      <c r="X279" s="7"/>
    </row>
    <row r="280" spans="6:24" ht="12.75">
      <c r="F280" s="7"/>
      <c r="G280" s="7"/>
      <c r="H280" s="70"/>
      <c r="I280" s="70"/>
      <c r="J280" s="7"/>
      <c r="K280" s="21"/>
      <c r="L280" s="7"/>
      <c r="M280" s="21"/>
      <c r="N280" s="7"/>
      <c r="O280" s="7"/>
      <c r="P280" s="7"/>
      <c r="Q280" s="7"/>
      <c r="R280" s="7"/>
      <c r="S280" s="69"/>
      <c r="T280" s="69"/>
      <c r="U280" s="26"/>
      <c r="X280" s="7"/>
    </row>
    <row r="281" spans="6:24" ht="12.75">
      <c r="F281" s="7"/>
      <c r="G281" s="7"/>
      <c r="H281" s="70"/>
      <c r="I281" s="70"/>
      <c r="J281" s="7"/>
      <c r="K281" s="21"/>
      <c r="L281" s="7"/>
      <c r="M281" s="21"/>
      <c r="N281" s="7"/>
      <c r="O281" s="7"/>
      <c r="P281" s="7"/>
      <c r="Q281" s="7"/>
      <c r="R281" s="7"/>
      <c r="S281" s="69"/>
      <c r="T281" s="69"/>
      <c r="U281" s="26"/>
      <c r="X281" s="7"/>
    </row>
    <row r="282" spans="6:24" ht="12.75">
      <c r="F282" s="7"/>
      <c r="G282" s="7"/>
      <c r="H282" s="70"/>
      <c r="I282" s="70"/>
      <c r="J282" s="7"/>
      <c r="K282" s="21"/>
      <c r="L282" s="7"/>
      <c r="M282" s="21"/>
      <c r="N282" s="7"/>
      <c r="O282" s="7"/>
      <c r="P282" s="7"/>
      <c r="Q282" s="7"/>
      <c r="R282" s="7"/>
      <c r="S282" s="69"/>
      <c r="T282" s="69"/>
      <c r="U282" s="26"/>
      <c r="X282" s="7"/>
    </row>
    <row r="283" spans="6:24" ht="12.75">
      <c r="F283" s="7"/>
      <c r="G283" s="7"/>
      <c r="H283" s="70"/>
      <c r="I283" s="70"/>
      <c r="J283" s="7"/>
      <c r="K283" s="21"/>
      <c r="L283" s="7"/>
      <c r="M283" s="21"/>
      <c r="N283" s="7"/>
      <c r="O283" s="7"/>
      <c r="P283" s="7"/>
      <c r="Q283" s="7"/>
      <c r="R283" s="7"/>
      <c r="S283" s="69"/>
      <c r="T283" s="69"/>
      <c r="U283" s="26"/>
      <c r="X283" s="7"/>
    </row>
    <row r="284" spans="6:24" ht="12.75">
      <c r="F284" s="7"/>
      <c r="G284" s="7"/>
      <c r="H284" s="70"/>
      <c r="I284" s="70"/>
      <c r="J284" s="7"/>
      <c r="K284" s="21"/>
      <c r="L284" s="7"/>
      <c r="M284" s="21"/>
      <c r="N284" s="7"/>
      <c r="O284" s="7"/>
      <c r="P284" s="7"/>
      <c r="Q284" s="7"/>
      <c r="R284" s="7"/>
      <c r="S284" s="69"/>
      <c r="T284" s="69"/>
      <c r="U284" s="26"/>
      <c r="X284" s="7"/>
    </row>
    <row r="285" spans="6:24" ht="12.75">
      <c r="F285" s="7"/>
      <c r="G285" s="7"/>
      <c r="H285" s="70"/>
      <c r="I285" s="70"/>
      <c r="J285" s="7"/>
      <c r="K285" s="21"/>
      <c r="L285" s="7"/>
      <c r="M285" s="21"/>
      <c r="N285" s="7"/>
      <c r="O285" s="7"/>
      <c r="P285" s="7"/>
      <c r="Q285" s="7"/>
      <c r="R285" s="7"/>
      <c r="S285" s="69"/>
      <c r="T285" s="69"/>
      <c r="U285" s="26"/>
      <c r="X285" s="7"/>
    </row>
    <row r="286" spans="6:24" ht="12.75">
      <c r="F286" s="7"/>
      <c r="G286" s="7"/>
      <c r="H286" s="70"/>
      <c r="I286" s="70"/>
      <c r="J286" s="7"/>
      <c r="K286" s="21"/>
      <c r="L286" s="7"/>
      <c r="M286" s="21"/>
      <c r="N286" s="7"/>
      <c r="O286" s="7"/>
      <c r="P286" s="7"/>
      <c r="Q286" s="7"/>
      <c r="R286" s="7"/>
      <c r="S286" s="69"/>
      <c r="T286" s="69"/>
      <c r="U286" s="26"/>
      <c r="X286" s="7"/>
    </row>
    <row r="287" spans="6:24" ht="12.75">
      <c r="F287" s="7"/>
      <c r="G287" s="7"/>
      <c r="H287" s="70"/>
      <c r="I287" s="70"/>
      <c r="J287" s="7"/>
      <c r="K287" s="21"/>
      <c r="L287" s="7"/>
      <c r="M287" s="21"/>
      <c r="N287" s="7"/>
      <c r="O287" s="7"/>
      <c r="P287" s="7"/>
      <c r="Q287" s="7"/>
      <c r="R287" s="7"/>
      <c r="S287" s="69"/>
      <c r="T287" s="69"/>
      <c r="U287" s="26"/>
      <c r="X287" s="7"/>
    </row>
    <row r="288" spans="6:24" ht="12.75">
      <c r="F288" s="7"/>
      <c r="G288" s="7"/>
      <c r="H288" s="70"/>
      <c r="I288" s="70"/>
      <c r="J288" s="7"/>
      <c r="K288" s="21"/>
      <c r="L288" s="7"/>
      <c r="M288" s="21"/>
      <c r="N288" s="7"/>
      <c r="O288" s="7"/>
      <c r="P288" s="7"/>
      <c r="Q288" s="7"/>
      <c r="R288" s="7"/>
      <c r="S288" s="69"/>
      <c r="T288" s="69"/>
      <c r="U288" s="26"/>
      <c r="X288" s="7"/>
    </row>
    <row r="289" spans="6:24" ht="12.75">
      <c r="F289" s="7"/>
      <c r="G289" s="7"/>
      <c r="H289" s="70"/>
      <c r="I289" s="70"/>
      <c r="J289" s="7"/>
      <c r="K289" s="21"/>
      <c r="L289" s="7"/>
      <c r="M289" s="21"/>
      <c r="N289" s="7"/>
      <c r="O289" s="7"/>
      <c r="P289" s="7"/>
      <c r="Q289" s="7"/>
      <c r="R289" s="7"/>
      <c r="S289" s="69"/>
      <c r="T289" s="69"/>
      <c r="U289" s="26"/>
      <c r="X289" s="7"/>
    </row>
    <row r="290" spans="6:24" ht="12.75">
      <c r="F290" s="7"/>
      <c r="G290" s="7"/>
      <c r="H290" s="70"/>
      <c r="I290" s="70"/>
      <c r="J290" s="7"/>
      <c r="K290" s="21"/>
      <c r="L290" s="7"/>
      <c r="M290" s="21"/>
      <c r="N290" s="7"/>
      <c r="O290" s="7"/>
      <c r="P290" s="7"/>
      <c r="Q290" s="7"/>
      <c r="R290" s="7"/>
      <c r="S290" s="69"/>
      <c r="T290" s="69"/>
      <c r="U290" s="26"/>
      <c r="X290" s="7"/>
    </row>
    <row r="291" spans="6:24" ht="12.75">
      <c r="F291" s="7"/>
      <c r="G291" s="7"/>
      <c r="H291" s="70"/>
      <c r="I291" s="70"/>
      <c r="J291" s="7"/>
      <c r="K291" s="21"/>
      <c r="L291" s="7"/>
      <c r="M291" s="21"/>
      <c r="N291" s="7"/>
      <c r="O291" s="7"/>
      <c r="P291" s="7"/>
      <c r="Q291" s="7"/>
      <c r="R291" s="7"/>
      <c r="S291" s="69"/>
      <c r="T291" s="69"/>
      <c r="U291" s="26"/>
      <c r="X291" s="7"/>
    </row>
    <row r="292" spans="6:24" ht="12.75">
      <c r="F292" s="7"/>
      <c r="G292" s="7"/>
      <c r="H292" s="70"/>
      <c r="I292" s="70"/>
      <c r="J292" s="7"/>
      <c r="K292" s="21"/>
      <c r="L292" s="7"/>
      <c r="M292" s="21"/>
      <c r="N292" s="7"/>
      <c r="O292" s="7"/>
      <c r="P292" s="7"/>
      <c r="Q292" s="7"/>
      <c r="R292" s="7"/>
      <c r="S292" s="69"/>
      <c r="T292" s="69"/>
      <c r="U292" s="26"/>
      <c r="X292" s="7"/>
    </row>
    <row r="293" spans="6:24" ht="12.75">
      <c r="F293" s="7"/>
      <c r="G293" s="7"/>
      <c r="H293" s="70"/>
      <c r="I293" s="70"/>
      <c r="J293" s="7"/>
      <c r="K293" s="21"/>
      <c r="L293" s="7"/>
      <c r="M293" s="21"/>
      <c r="N293" s="7"/>
      <c r="O293" s="7"/>
      <c r="P293" s="7"/>
      <c r="Q293" s="7"/>
      <c r="R293" s="7"/>
      <c r="S293" s="69"/>
      <c r="T293" s="69"/>
      <c r="U293" s="26"/>
      <c r="X293" s="7"/>
    </row>
    <row r="294" spans="6:24" ht="12.75">
      <c r="F294" s="7"/>
      <c r="G294" s="7"/>
      <c r="H294" s="70"/>
      <c r="I294" s="70"/>
      <c r="J294" s="7"/>
      <c r="K294" s="21"/>
      <c r="L294" s="7"/>
      <c r="M294" s="21"/>
      <c r="N294" s="7"/>
      <c r="O294" s="7"/>
      <c r="P294" s="7"/>
      <c r="Q294" s="7"/>
      <c r="R294" s="7"/>
      <c r="S294" s="69"/>
      <c r="T294" s="69"/>
      <c r="U294" s="26"/>
      <c r="X294" s="7"/>
    </row>
    <row r="295" spans="6:24" ht="12.75">
      <c r="F295" s="7"/>
      <c r="G295" s="7"/>
      <c r="H295" s="70"/>
      <c r="I295" s="70"/>
      <c r="J295" s="7"/>
      <c r="K295" s="21"/>
      <c r="L295" s="7"/>
      <c r="M295" s="21"/>
      <c r="N295" s="7"/>
      <c r="O295" s="7"/>
      <c r="P295" s="7"/>
      <c r="Q295" s="7"/>
      <c r="R295" s="7"/>
      <c r="S295" s="69"/>
      <c r="T295" s="69"/>
      <c r="U295" s="26"/>
      <c r="X295" s="7"/>
    </row>
    <row r="296" spans="6:24" ht="12.75">
      <c r="F296" s="7"/>
      <c r="G296" s="7"/>
      <c r="H296" s="70"/>
      <c r="I296" s="70"/>
      <c r="J296" s="7"/>
      <c r="K296" s="21"/>
      <c r="L296" s="7"/>
      <c r="M296" s="21"/>
      <c r="N296" s="7"/>
      <c r="O296" s="7"/>
      <c r="P296" s="7"/>
      <c r="Q296" s="7"/>
      <c r="R296" s="7"/>
      <c r="S296" s="69"/>
      <c r="T296" s="69"/>
      <c r="U296" s="26"/>
      <c r="X296" s="7"/>
    </row>
    <row r="297" spans="6:24" ht="12.75">
      <c r="F297" s="7"/>
      <c r="G297" s="7"/>
      <c r="H297" s="70"/>
      <c r="I297" s="70"/>
      <c r="J297" s="7"/>
      <c r="K297" s="21"/>
      <c r="L297" s="7"/>
      <c r="M297" s="21"/>
      <c r="N297" s="7"/>
      <c r="O297" s="7"/>
      <c r="P297" s="7"/>
      <c r="Q297" s="7"/>
      <c r="R297" s="7"/>
      <c r="S297" s="69"/>
      <c r="T297" s="69"/>
      <c r="U297" s="26"/>
      <c r="X297" s="7"/>
    </row>
    <row r="298" spans="6:24" ht="12.75">
      <c r="F298" s="7"/>
      <c r="G298" s="7"/>
      <c r="H298" s="70"/>
      <c r="I298" s="70"/>
      <c r="J298" s="7"/>
      <c r="K298" s="21"/>
      <c r="L298" s="7"/>
      <c r="M298" s="21"/>
      <c r="N298" s="7"/>
      <c r="O298" s="7"/>
      <c r="P298" s="7"/>
      <c r="Q298" s="7"/>
      <c r="R298" s="7"/>
      <c r="S298" s="69"/>
      <c r="T298" s="69"/>
      <c r="U298" s="26"/>
      <c r="X298" s="7"/>
    </row>
    <row r="299" spans="6:24" ht="12.75">
      <c r="F299" s="7"/>
      <c r="G299" s="7"/>
      <c r="H299" s="70"/>
      <c r="I299" s="70"/>
      <c r="J299" s="7"/>
      <c r="K299" s="21"/>
      <c r="L299" s="7"/>
      <c r="M299" s="21"/>
      <c r="N299" s="7"/>
      <c r="O299" s="7"/>
      <c r="P299" s="7"/>
      <c r="Q299" s="7"/>
      <c r="R299" s="7"/>
      <c r="S299" s="69"/>
      <c r="T299" s="69"/>
      <c r="U299" s="26"/>
      <c r="X299" s="7"/>
    </row>
    <row r="300" spans="6:24" ht="12.75">
      <c r="F300" s="7"/>
      <c r="G300" s="7"/>
      <c r="H300" s="70"/>
      <c r="I300" s="70"/>
      <c r="J300" s="7"/>
      <c r="K300" s="21"/>
      <c r="L300" s="7"/>
      <c r="M300" s="21"/>
      <c r="N300" s="7"/>
      <c r="O300" s="7"/>
      <c r="P300" s="7"/>
      <c r="Q300" s="7"/>
      <c r="R300" s="7"/>
      <c r="S300" s="69"/>
      <c r="T300" s="69"/>
      <c r="U300" s="26"/>
      <c r="X300" s="7"/>
    </row>
    <row r="301" spans="6:24" ht="12.75">
      <c r="F301" s="7"/>
      <c r="G301" s="7"/>
      <c r="H301" s="70"/>
      <c r="I301" s="70"/>
      <c r="J301" s="7"/>
      <c r="K301" s="21"/>
      <c r="L301" s="7"/>
      <c r="M301" s="21"/>
      <c r="N301" s="7"/>
      <c r="O301" s="7"/>
      <c r="P301" s="7"/>
      <c r="Q301" s="7"/>
      <c r="R301" s="7"/>
      <c r="S301" s="69"/>
      <c r="T301" s="69"/>
      <c r="U301" s="26"/>
      <c r="X301" s="7"/>
    </row>
    <row r="302" spans="6:24" ht="12.75">
      <c r="F302" s="7"/>
      <c r="G302" s="7"/>
      <c r="H302" s="70"/>
      <c r="I302" s="70"/>
      <c r="J302" s="7"/>
      <c r="K302" s="21"/>
      <c r="L302" s="7"/>
      <c r="M302" s="21"/>
      <c r="N302" s="7"/>
      <c r="O302" s="7"/>
      <c r="P302" s="7"/>
      <c r="Q302" s="7"/>
      <c r="R302" s="7"/>
      <c r="S302" s="69"/>
      <c r="T302" s="69"/>
      <c r="U302" s="26"/>
      <c r="X302" s="7"/>
    </row>
    <row r="303" spans="6:24" ht="12.75">
      <c r="F303" s="7"/>
      <c r="G303" s="7"/>
      <c r="H303" s="70"/>
      <c r="I303" s="70"/>
      <c r="J303" s="7"/>
      <c r="K303" s="21"/>
      <c r="L303" s="7"/>
      <c r="M303" s="21"/>
      <c r="N303" s="7"/>
      <c r="O303" s="7"/>
      <c r="P303" s="7"/>
      <c r="Q303" s="7"/>
      <c r="R303" s="7"/>
      <c r="S303" s="69"/>
      <c r="T303" s="69"/>
      <c r="U303" s="26"/>
      <c r="X303" s="7"/>
    </row>
    <row r="304" spans="6:24" ht="12.75">
      <c r="F304" s="7"/>
      <c r="G304" s="7"/>
      <c r="H304" s="70"/>
      <c r="I304" s="70"/>
      <c r="J304" s="7"/>
      <c r="K304" s="21"/>
      <c r="L304" s="7"/>
      <c r="M304" s="21"/>
      <c r="N304" s="7"/>
      <c r="O304" s="7"/>
      <c r="P304" s="7"/>
      <c r="Q304" s="7"/>
      <c r="R304" s="7"/>
      <c r="S304" s="69"/>
      <c r="T304" s="69"/>
      <c r="U304" s="26"/>
      <c r="X304" s="7"/>
    </row>
    <row r="305" spans="6:24" ht="12.75">
      <c r="F305" s="7"/>
      <c r="G305" s="7"/>
      <c r="H305" s="70"/>
      <c r="I305" s="70"/>
      <c r="J305" s="7"/>
      <c r="K305" s="21"/>
      <c r="L305" s="7"/>
      <c r="M305" s="21"/>
      <c r="N305" s="7"/>
      <c r="O305" s="7"/>
      <c r="P305" s="7"/>
      <c r="Q305" s="7"/>
      <c r="R305" s="7"/>
      <c r="S305" s="69"/>
      <c r="T305" s="69"/>
      <c r="U305" s="26"/>
      <c r="X305" s="7"/>
    </row>
    <row r="306" spans="6:24" ht="12.75">
      <c r="F306" s="7"/>
      <c r="G306" s="7"/>
      <c r="H306" s="70"/>
      <c r="I306" s="70"/>
      <c r="J306" s="7"/>
      <c r="K306" s="21"/>
      <c r="L306" s="7"/>
      <c r="M306" s="21"/>
      <c r="N306" s="7"/>
      <c r="O306" s="7"/>
      <c r="P306" s="7"/>
      <c r="Q306" s="7"/>
      <c r="R306" s="7"/>
      <c r="S306" s="69"/>
      <c r="T306" s="69"/>
      <c r="U306" s="26"/>
      <c r="X306" s="7"/>
    </row>
    <row r="307" spans="6:24" ht="12.75">
      <c r="F307" s="7"/>
      <c r="G307" s="7"/>
      <c r="H307" s="70"/>
      <c r="I307" s="70"/>
      <c r="J307" s="7"/>
      <c r="K307" s="21"/>
      <c r="L307" s="7"/>
      <c r="M307" s="21"/>
      <c r="N307" s="7"/>
      <c r="O307" s="7"/>
      <c r="P307" s="7"/>
      <c r="Q307" s="7"/>
      <c r="R307" s="7"/>
      <c r="S307" s="69"/>
      <c r="T307" s="69"/>
      <c r="U307" s="26"/>
      <c r="X307" s="7"/>
    </row>
    <row r="308" spans="6:24" ht="12.75">
      <c r="F308" s="7"/>
      <c r="G308" s="7"/>
      <c r="H308" s="70"/>
      <c r="I308" s="70"/>
      <c r="J308" s="7"/>
      <c r="K308" s="21"/>
      <c r="L308" s="7"/>
      <c r="M308" s="21"/>
      <c r="N308" s="7"/>
      <c r="O308" s="7"/>
      <c r="P308" s="7"/>
      <c r="Q308" s="7"/>
      <c r="R308" s="7"/>
      <c r="S308" s="69"/>
      <c r="T308" s="69"/>
      <c r="U308" s="26"/>
      <c r="X308" s="7"/>
    </row>
    <row r="309" spans="6:24" ht="12.75">
      <c r="F309" s="7"/>
      <c r="G309" s="7"/>
      <c r="H309" s="70"/>
      <c r="I309" s="70"/>
      <c r="J309" s="7"/>
      <c r="K309" s="21"/>
      <c r="L309" s="7"/>
      <c r="M309" s="21"/>
      <c r="N309" s="7"/>
      <c r="O309" s="7"/>
      <c r="P309" s="7"/>
      <c r="Q309" s="7"/>
      <c r="R309" s="7"/>
      <c r="S309" s="69"/>
      <c r="T309" s="69"/>
      <c r="U309" s="26"/>
      <c r="X309" s="7"/>
    </row>
    <row r="310" spans="6:24" ht="12.75">
      <c r="F310" s="7"/>
      <c r="G310" s="7"/>
      <c r="H310" s="70"/>
      <c r="I310" s="70"/>
      <c r="J310" s="7"/>
      <c r="K310" s="21"/>
      <c r="L310" s="7"/>
      <c r="M310" s="21"/>
      <c r="N310" s="7"/>
      <c r="O310" s="7"/>
      <c r="P310" s="7"/>
      <c r="Q310" s="7"/>
      <c r="R310" s="7"/>
      <c r="S310" s="69"/>
      <c r="T310" s="69"/>
      <c r="U310" s="26"/>
      <c r="X310" s="7"/>
    </row>
    <row r="311" spans="6:24" ht="12.75">
      <c r="F311" s="7"/>
      <c r="G311" s="7"/>
      <c r="H311" s="70"/>
      <c r="I311" s="70"/>
      <c r="J311" s="7"/>
      <c r="K311" s="21"/>
      <c r="L311" s="7"/>
      <c r="M311" s="21"/>
      <c r="N311" s="7"/>
      <c r="O311" s="7"/>
      <c r="P311" s="7"/>
      <c r="Q311" s="7"/>
      <c r="R311" s="7"/>
      <c r="S311" s="69"/>
      <c r="T311" s="69"/>
      <c r="U311" s="26"/>
      <c r="X311" s="7"/>
    </row>
    <row r="312" spans="6:24" ht="12.75">
      <c r="F312" s="7"/>
      <c r="G312" s="7"/>
      <c r="H312" s="70"/>
      <c r="I312" s="70"/>
      <c r="J312" s="7"/>
      <c r="K312" s="21"/>
      <c r="L312" s="7"/>
      <c r="M312" s="21"/>
      <c r="N312" s="7"/>
      <c r="O312" s="7"/>
      <c r="P312" s="7"/>
      <c r="Q312" s="7"/>
      <c r="R312" s="7"/>
      <c r="S312" s="69"/>
      <c r="T312" s="69"/>
      <c r="U312" s="26"/>
      <c r="X312" s="7"/>
    </row>
    <row r="313" spans="6:24" ht="12.75">
      <c r="F313" s="7"/>
      <c r="G313" s="7"/>
      <c r="H313" s="70"/>
      <c r="I313" s="70"/>
      <c r="J313" s="7"/>
      <c r="K313" s="21"/>
      <c r="L313" s="7"/>
      <c r="M313" s="21"/>
      <c r="N313" s="7"/>
      <c r="O313" s="7"/>
      <c r="P313" s="7"/>
      <c r="Q313" s="7"/>
      <c r="R313" s="7"/>
      <c r="S313" s="69"/>
      <c r="T313" s="69"/>
      <c r="U313" s="26"/>
      <c r="X313" s="7"/>
    </row>
    <row r="314" spans="6:24" ht="12.75">
      <c r="F314" s="7"/>
      <c r="G314" s="7"/>
      <c r="H314" s="70"/>
      <c r="I314" s="70"/>
      <c r="J314" s="7"/>
      <c r="K314" s="21"/>
      <c r="L314" s="7"/>
      <c r="M314" s="21"/>
      <c r="N314" s="7"/>
      <c r="O314" s="7"/>
      <c r="P314" s="7"/>
      <c r="Q314" s="7"/>
      <c r="R314" s="7"/>
      <c r="S314" s="69"/>
      <c r="T314" s="69"/>
      <c r="U314" s="26"/>
      <c r="X314" s="7"/>
    </row>
    <row r="315" spans="6:24" ht="12.75">
      <c r="F315" s="7"/>
      <c r="G315" s="7"/>
      <c r="H315" s="70"/>
      <c r="I315" s="70"/>
      <c r="J315" s="7"/>
      <c r="K315" s="21"/>
      <c r="L315" s="7"/>
      <c r="M315" s="21"/>
      <c r="N315" s="7"/>
      <c r="O315" s="7"/>
      <c r="P315" s="7"/>
      <c r="Q315" s="7"/>
      <c r="R315" s="7"/>
      <c r="S315" s="69"/>
      <c r="T315" s="69"/>
      <c r="U315" s="26"/>
      <c r="X315" s="7"/>
    </row>
    <row r="316" spans="6:24" ht="12.75">
      <c r="F316" s="7"/>
      <c r="G316" s="7"/>
      <c r="H316" s="70"/>
      <c r="I316" s="70"/>
      <c r="J316" s="7"/>
      <c r="K316" s="21"/>
      <c r="L316" s="7"/>
      <c r="M316" s="21"/>
      <c r="N316" s="7"/>
      <c r="O316" s="7"/>
      <c r="P316" s="7"/>
      <c r="Q316" s="7"/>
      <c r="R316" s="7"/>
      <c r="S316" s="69"/>
      <c r="T316" s="69"/>
      <c r="U316" s="26"/>
      <c r="X316" s="7"/>
    </row>
    <row r="317" spans="6:24" ht="12.75">
      <c r="F317" s="7"/>
      <c r="G317" s="7"/>
      <c r="H317" s="70"/>
      <c r="I317" s="70"/>
      <c r="J317" s="7"/>
      <c r="K317" s="21"/>
      <c r="L317" s="7"/>
      <c r="M317" s="21"/>
      <c r="N317" s="7"/>
      <c r="O317" s="7"/>
      <c r="P317" s="7"/>
      <c r="Q317" s="7"/>
      <c r="R317" s="7"/>
      <c r="S317" s="69"/>
      <c r="T317" s="69"/>
      <c r="U317" s="26"/>
      <c r="X317" s="7"/>
    </row>
    <row r="318" spans="6:24" ht="12.75">
      <c r="F318" s="7"/>
      <c r="G318" s="7"/>
      <c r="H318" s="70"/>
      <c r="I318" s="70"/>
      <c r="J318" s="7"/>
      <c r="K318" s="21"/>
      <c r="L318" s="7"/>
      <c r="M318" s="21"/>
      <c r="N318" s="7"/>
      <c r="O318" s="7"/>
      <c r="P318" s="7"/>
      <c r="Q318" s="7"/>
      <c r="R318" s="7"/>
      <c r="S318" s="69"/>
      <c r="T318" s="69"/>
      <c r="U318" s="26"/>
      <c r="X318" s="7"/>
    </row>
    <row r="319" spans="6:24" ht="12.75">
      <c r="F319" s="7"/>
      <c r="G319" s="7"/>
      <c r="H319" s="70"/>
      <c r="I319" s="70"/>
      <c r="J319" s="7"/>
      <c r="K319" s="21"/>
      <c r="L319" s="7"/>
      <c r="M319" s="21"/>
      <c r="N319" s="7"/>
      <c r="O319" s="7"/>
      <c r="P319" s="7"/>
      <c r="Q319" s="7"/>
      <c r="R319" s="7"/>
      <c r="S319" s="69"/>
      <c r="T319" s="69"/>
      <c r="U319" s="26"/>
      <c r="X319" s="7"/>
    </row>
    <row r="320" spans="6:24" ht="12.75">
      <c r="F320" s="7"/>
      <c r="G320" s="7"/>
      <c r="H320" s="70"/>
      <c r="I320" s="70"/>
      <c r="J320" s="7"/>
      <c r="K320" s="21"/>
      <c r="L320" s="7"/>
      <c r="M320" s="21"/>
      <c r="N320" s="7"/>
      <c r="O320" s="7"/>
      <c r="P320" s="7"/>
      <c r="Q320" s="7"/>
      <c r="R320" s="7"/>
      <c r="S320" s="69"/>
      <c r="T320" s="69"/>
      <c r="U320" s="26"/>
      <c r="X320" s="7"/>
    </row>
    <row r="321" spans="6:24" ht="12.75">
      <c r="F321" s="7"/>
      <c r="G321" s="7"/>
      <c r="H321" s="70"/>
      <c r="I321" s="70"/>
      <c r="J321" s="7"/>
      <c r="K321" s="21"/>
      <c r="L321" s="7"/>
      <c r="M321" s="21"/>
      <c r="N321" s="7"/>
      <c r="O321" s="7"/>
      <c r="P321" s="7"/>
      <c r="Q321" s="7"/>
      <c r="R321" s="7"/>
      <c r="S321" s="69"/>
      <c r="T321" s="69"/>
      <c r="U321" s="26"/>
      <c r="X321" s="7"/>
    </row>
    <row r="322" spans="6:24" ht="12.75">
      <c r="F322" s="7"/>
      <c r="G322" s="7"/>
      <c r="H322" s="70"/>
      <c r="I322" s="70"/>
      <c r="J322" s="7"/>
      <c r="K322" s="21"/>
      <c r="L322" s="7"/>
      <c r="M322" s="21"/>
      <c r="N322" s="7"/>
      <c r="O322" s="7"/>
      <c r="P322" s="7"/>
      <c r="Q322" s="7"/>
      <c r="R322" s="7"/>
      <c r="S322" s="69"/>
      <c r="T322" s="69"/>
      <c r="U322" s="26"/>
      <c r="X322" s="7"/>
    </row>
    <row r="323" spans="6:24" ht="12.75">
      <c r="F323" s="7"/>
      <c r="G323" s="7"/>
      <c r="H323" s="70"/>
      <c r="I323" s="70"/>
      <c r="J323" s="7"/>
      <c r="K323" s="21"/>
      <c r="L323" s="7"/>
      <c r="M323" s="21"/>
      <c r="N323" s="7"/>
      <c r="O323" s="7"/>
      <c r="P323" s="7"/>
      <c r="Q323" s="7"/>
      <c r="R323" s="7"/>
      <c r="S323" s="69"/>
      <c r="T323" s="69"/>
      <c r="U323" s="26"/>
      <c r="X323" s="7"/>
    </row>
    <row r="324" spans="6:24" ht="12.75">
      <c r="F324" s="7"/>
      <c r="G324" s="7"/>
      <c r="H324" s="70"/>
      <c r="I324" s="70"/>
      <c r="J324" s="7"/>
      <c r="K324" s="21"/>
      <c r="L324" s="7"/>
      <c r="M324" s="21"/>
      <c r="N324" s="7"/>
      <c r="O324" s="7"/>
      <c r="P324" s="7"/>
      <c r="Q324" s="7"/>
      <c r="R324" s="7"/>
      <c r="S324" s="69"/>
      <c r="T324" s="69"/>
      <c r="U324" s="26"/>
      <c r="X324" s="7"/>
    </row>
    <row r="325" spans="6:24" ht="12.75">
      <c r="F325" s="7"/>
      <c r="G325" s="7"/>
      <c r="H325" s="70"/>
      <c r="I325" s="70"/>
      <c r="J325" s="7"/>
      <c r="K325" s="21"/>
      <c r="L325" s="7"/>
      <c r="M325" s="21"/>
      <c r="N325" s="7"/>
      <c r="O325" s="7"/>
      <c r="P325" s="7"/>
      <c r="Q325" s="7"/>
      <c r="R325" s="7"/>
      <c r="S325" s="69"/>
      <c r="T325" s="69"/>
      <c r="U325" s="26"/>
      <c r="X325" s="7"/>
    </row>
    <row r="326" spans="6:24" ht="12.75">
      <c r="F326" s="7"/>
      <c r="G326" s="7"/>
      <c r="H326" s="70"/>
      <c r="I326" s="70"/>
      <c r="J326" s="7"/>
      <c r="K326" s="21"/>
      <c r="L326" s="7"/>
      <c r="M326" s="21"/>
      <c r="N326" s="7"/>
      <c r="O326" s="7"/>
      <c r="P326" s="7"/>
      <c r="Q326" s="7"/>
      <c r="R326" s="7"/>
      <c r="S326" s="69"/>
      <c r="T326" s="69"/>
      <c r="U326" s="26"/>
      <c r="X326" s="7"/>
    </row>
    <row r="327" spans="6:24" ht="12.75">
      <c r="F327" s="7"/>
      <c r="G327" s="7"/>
      <c r="H327" s="70"/>
      <c r="I327" s="70"/>
      <c r="J327" s="7"/>
      <c r="K327" s="21"/>
      <c r="L327" s="7"/>
      <c r="M327" s="21"/>
      <c r="N327" s="7"/>
      <c r="O327" s="7"/>
      <c r="P327" s="7"/>
      <c r="Q327" s="7"/>
      <c r="R327" s="7"/>
      <c r="S327" s="69"/>
      <c r="T327" s="69"/>
      <c r="U327" s="26"/>
      <c r="X327" s="7"/>
    </row>
    <row r="328" spans="6:24" ht="12.75">
      <c r="F328" s="7"/>
      <c r="G328" s="7"/>
      <c r="H328" s="70"/>
      <c r="I328" s="70"/>
      <c r="J328" s="7"/>
      <c r="K328" s="21"/>
      <c r="L328" s="7"/>
      <c r="M328" s="21"/>
      <c r="N328" s="7"/>
      <c r="O328" s="7"/>
      <c r="P328" s="7"/>
      <c r="Q328" s="7"/>
      <c r="R328" s="7"/>
      <c r="S328" s="69"/>
      <c r="T328" s="69"/>
      <c r="U328" s="26"/>
      <c r="X328" s="7"/>
    </row>
    <row r="329" spans="6:24" ht="12.75">
      <c r="F329" s="7"/>
      <c r="G329" s="7"/>
      <c r="H329" s="70"/>
      <c r="I329" s="70"/>
      <c r="J329" s="7"/>
      <c r="K329" s="21"/>
      <c r="L329" s="7"/>
      <c r="M329" s="21"/>
      <c r="N329" s="7"/>
      <c r="O329" s="7"/>
      <c r="P329" s="7"/>
      <c r="Q329" s="7"/>
      <c r="R329" s="7"/>
      <c r="S329" s="69"/>
      <c r="T329" s="69"/>
      <c r="U329" s="26"/>
      <c r="X329" s="7"/>
    </row>
    <row r="330" spans="6:24" ht="12.75">
      <c r="F330" s="7"/>
      <c r="G330" s="7"/>
      <c r="H330" s="70"/>
      <c r="I330" s="70"/>
      <c r="J330" s="7"/>
      <c r="K330" s="21"/>
      <c r="L330" s="7"/>
      <c r="M330" s="21"/>
      <c r="N330" s="7"/>
      <c r="O330" s="7"/>
      <c r="P330" s="7"/>
      <c r="Q330" s="7"/>
      <c r="R330" s="7"/>
      <c r="S330" s="69"/>
      <c r="T330" s="69"/>
      <c r="U330" s="26"/>
      <c r="X330" s="7"/>
    </row>
    <row r="331" spans="6:24" ht="12.75">
      <c r="F331" s="7"/>
      <c r="G331" s="7"/>
      <c r="H331" s="70"/>
      <c r="I331" s="70"/>
      <c r="J331" s="7"/>
      <c r="K331" s="21"/>
      <c r="L331" s="7"/>
      <c r="M331" s="21"/>
      <c r="N331" s="7"/>
      <c r="O331" s="7"/>
      <c r="P331" s="7"/>
      <c r="Q331" s="7"/>
      <c r="R331" s="7"/>
      <c r="S331" s="69"/>
      <c r="T331" s="69"/>
      <c r="U331" s="26"/>
      <c r="X331" s="7"/>
    </row>
    <row r="332" spans="6:24" ht="12.75">
      <c r="F332" s="7"/>
      <c r="G332" s="7"/>
      <c r="H332" s="70"/>
      <c r="I332" s="70"/>
      <c r="J332" s="7"/>
      <c r="K332" s="21"/>
      <c r="L332" s="7"/>
      <c r="M332" s="21"/>
      <c r="N332" s="7"/>
      <c r="O332" s="7"/>
      <c r="P332" s="7"/>
      <c r="Q332" s="7"/>
      <c r="R332" s="7"/>
      <c r="S332" s="69"/>
      <c r="T332" s="69"/>
      <c r="U332" s="26"/>
      <c r="X332" s="7"/>
    </row>
    <row r="333" spans="6:24" ht="12.75">
      <c r="F333" s="7"/>
      <c r="G333" s="7"/>
      <c r="H333" s="70"/>
      <c r="I333" s="70"/>
      <c r="J333" s="7"/>
      <c r="K333" s="21"/>
      <c r="L333" s="7"/>
      <c r="M333" s="21"/>
      <c r="N333" s="7"/>
      <c r="O333" s="7"/>
      <c r="P333" s="7"/>
      <c r="Q333" s="7"/>
      <c r="R333" s="7"/>
      <c r="S333" s="69"/>
      <c r="T333" s="69"/>
      <c r="U333" s="26"/>
      <c r="X333" s="7"/>
    </row>
    <row r="334" spans="6:24" ht="12.75">
      <c r="F334" s="7"/>
      <c r="G334" s="7"/>
      <c r="H334" s="70"/>
      <c r="I334" s="70"/>
      <c r="J334" s="7"/>
      <c r="K334" s="21"/>
      <c r="L334" s="7"/>
      <c r="M334" s="21"/>
      <c r="N334" s="7"/>
      <c r="O334" s="7"/>
      <c r="P334" s="7"/>
      <c r="Q334" s="7"/>
      <c r="R334" s="7"/>
      <c r="S334" s="69"/>
      <c r="T334" s="69"/>
      <c r="U334" s="26"/>
      <c r="X334" s="7"/>
    </row>
    <row r="335" spans="6:24" ht="12.75">
      <c r="F335" s="7"/>
      <c r="G335" s="7"/>
      <c r="H335" s="70"/>
      <c r="I335" s="70"/>
      <c r="J335" s="7"/>
      <c r="K335" s="21"/>
      <c r="L335" s="7"/>
      <c r="M335" s="21"/>
      <c r="N335" s="7"/>
      <c r="O335" s="7"/>
      <c r="P335" s="7"/>
      <c r="Q335" s="7"/>
      <c r="R335" s="7"/>
      <c r="S335" s="69"/>
      <c r="T335" s="69"/>
      <c r="U335" s="26"/>
      <c r="X335" s="7"/>
    </row>
    <row r="336" spans="6:24" ht="12.75">
      <c r="F336" s="7"/>
      <c r="G336" s="7"/>
      <c r="H336" s="70"/>
      <c r="I336" s="70"/>
      <c r="J336" s="7"/>
      <c r="K336" s="21"/>
      <c r="L336" s="7"/>
      <c r="M336" s="21"/>
      <c r="N336" s="7"/>
      <c r="O336" s="7"/>
      <c r="P336" s="7"/>
      <c r="Q336" s="7"/>
      <c r="R336" s="7"/>
      <c r="S336" s="69"/>
      <c r="T336" s="69"/>
      <c r="U336" s="26"/>
      <c r="X336" s="7"/>
    </row>
    <row r="337" spans="6:24" ht="12.75">
      <c r="F337" s="7"/>
      <c r="G337" s="7"/>
      <c r="H337" s="70"/>
      <c r="I337" s="70"/>
      <c r="J337" s="7"/>
      <c r="K337" s="21"/>
      <c r="L337" s="7"/>
      <c r="M337" s="21"/>
      <c r="N337" s="7"/>
      <c r="O337" s="7"/>
      <c r="P337" s="7"/>
      <c r="Q337" s="7"/>
      <c r="R337" s="7"/>
      <c r="S337" s="69"/>
      <c r="T337" s="69"/>
      <c r="U337" s="26"/>
      <c r="X337" s="7"/>
    </row>
    <row r="338" spans="6:24" ht="12.75"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X338" s="7"/>
    </row>
  </sheetData>
  <printOptions/>
  <pageMargins left="0.24" right="0.75" top="0.36" bottom="0.5" header="0.34" footer="0.5"/>
  <pageSetup fitToHeight="4" horizontalDpi="600" verticalDpi="600" orientation="landscape" paperSize="9" scale="76" r:id="rId2"/>
  <rowBreaks count="3" manualBreakCount="3">
    <brk id="49" max="19" man="1"/>
    <brk id="97" max="19" man="1"/>
    <brk id="143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F17" sqref="F17"/>
    </sheetView>
  </sheetViews>
  <sheetFormatPr defaultColWidth="11.421875" defaultRowHeight="12.75"/>
  <cols>
    <col min="1" max="1" width="8.00390625" style="0" customWidth="1"/>
    <col min="2" max="2" width="9.28125" style="0" customWidth="1"/>
    <col min="3" max="3" width="7.421875" style="0" customWidth="1"/>
    <col min="4" max="4" width="3.57421875" style="0" customWidth="1"/>
    <col min="5" max="5" width="3.7109375" style="0" customWidth="1"/>
    <col min="6" max="6" width="4.00390625" style="0" customWidth="1"/>
    <col min="9" max="9" width="3.28125" style="0" customWidth="1"/>
    <col min="10" max="10" width="4.421875" style="0" customWidth="1"/>
    <col min="11" max="11" width="3.57421875" style="0" customWidth="1"/>
    <col min="12" max="12" width="5.57421875" style="0" customWidth="1"/>
    <col min="13" max="13" width="3.7109375" style="0" customWidth="1"/>
    <col min="14" max="14" width="12.8515625" style="0" customWidth="1"/>
    <col min="16" max="16" width="3.8515625" style="0" customWidth="1"/>
    <col min="17" max="18" width="3.7109375" style="0" customWidth="1"/>
  </cols>
  <sheetData>
    <row r="1" spans="1:18" ht="12.75">
      <c r="A1" s="1" t="s">
        <v>96</v>
      </c>
      <c r="B1" s="2" t="s">
        <v>86</v>
      </c>
      <c r="C1" s="1" t="s">
        <v>92</v>
      </c>
      <c r="D1" s="3"/>
      <c r="F1" s="3"/>
      <c r="G1" s="1" t="s">
        <v>85</v>
      </c>
      <c r="H1" s="1" t="s">
        <v>96</v>
      </c>
      <c r="I1" s="3"/>
      <c r="R1" s="3"/>
    </row>
    <row r="2" spans="1:20" ht="12.75">
      <c r="A2" s="4">
        <v>1</v>
      </c>
      <c r="B2" s="5" t="s">
        <v>0</v>
      </c>
      <c r="C2" t="s">
        <v>1</v>
      </c>
      <c r="D2" s="3"/>
      <c r="E2" s="6"/>
      <c r="F2" s="3"/>
      <c r="G2" t="s">
        <v>82</v>
      </c>
      <c r="H2" s="4">
        <v>1</v>
      </c>
      <c r="I2" s="3"/>
      <c r="R2" s="3"/>
      <c r="S2" t="s">
        <v>63</v>
      </c>
      <c r="T2" t="s">
        <v>49</v>
      </c>
    </row>
    <row r="3" spans="1:20" ht="12.75">
      <c r="A3" s="4">
        <v>2</v>
      </c>
      <c r="B3" s="5" t="s">
        <v>58</v>
      </c>
      <c r="C3" t="s">
        <v>57</v>
      </c>
      <c r="D3" s="3"/>
      <c r="E3" s="6"/>
      <c r="F3" s="3"/>
      <c r="G3" t="s">
        <v>83</v>
      </c>
      <c r="H3" s="4">
        <v>1</v>
      </c>
      <c r="I3" s="3"/>
      <c r="R3" s="3"/>
      <c r="S3" t="s">
        <v>64</v>
      </c>
      <c r="T3" t="s">
        <v>49</v>
      </c>
    </row>
    <row r="4" spans="1:20" ht="12.75">
      <c r="A4" s="4">
        <v>3</v>
      </c>
      <c r="B4" s="5" t="s">
        <v>3</v>
      </c>
      <c r="C4" t="s">
        <v>4</v>
      </c>
      <c r="D4" s="3"/>
      <c r="E4" s="6"/>
      <c r="F4" s="3"/>
      <c r="G4" t="s">
        <v>74</v>
      </c>
      <c r="H4" s="4">
        <v>0</v>
      </c>
      <c r="I4" s="3"/>
      <c r="K4" s="3"/>
      <c r="L4" s="3"/>
      <c r="M4" s="3"/>
      <c r="N4" s="1" t="s">
        <v>92</v>
      </c>
      <c r="O4" s="1" t="s">
        <v>86</v>
      </c>
      <c r="P4" s="3"/>
      <c r="R4" s="3"/>
      <c r="S4" t="s">
        <v>65</v>
      </c>
      <c r="T4" t="s">
        <v>49</v>
      </c>
    </row>
    <row r="5" spans="1:20" ht="12.75">
      <c r="A5" s="4">
        <v>4</v>
      </c>
      <c r="B5" s="5" t="s">
        <v>6</v>
      </c>
      <c r="C5" t="s">
        <v>7</v>
      </c>
      <c r="D5" s="3"/>
      <c r="E5" s="6"/>
      <c r="F5" s="3"/>
      <c r="G5" t="s">
        <v>75</v>
      </c>
      <c r="H5" s="4">
        <v>0</v>
      </c>
      <c r="I5" s="3"/>
      <c r="K5" s="3"/>
      <c r="L5">
        <v>-5</v>
      </c>
      <c r="M5" s="3"/>
      <c r="N5">
        <v>-48</v>
      </c>
      <c r="O5">
        <v>-30</v>
      </c>
      <c r="P5" s="3"/>
      <c r="R5" s="3"/>
      <c r="S5" t="s">
        <v>66</v>
      </c>
      <c r="T5" t="s">
        <v>49</v>
      </c>
    </row>
    <row r="6" spans="1:20" ht="12.75">
      <c r="A6" s="4">
        <v>5</v>
      </c>
      <c r="B6" s="5" t="s">
        <v>59</v>
      </c>
      <c r="C6" t="s">
        <v>53</v>
      </c>
      <c r="D6" s="3"/>
      <c r="E6" s="6"/>
      <c r="F6" s="3"/>
      <c r="G6" t="s">
        <v>76</v>
      </c>
      <c r="H6" s="4">
        <v>0</v>
      </c>
      <c r="I6" s="3"/>
      <c r="K6" s="3"/>
      <c r="L6">
        <v>-4</v>
      </c>
      <c r="M6" s="3"/>
      <c r="N6">
        <v>-48</v>
      </c>
      <c r="O6">
        <v>-30</v>
      </c>
      <c r="P6" s="3"/>
      <c r="R6" s="3"/>
      <c r="S6" t="s">
        <v>67</v>
      </c>
      <c r="T6" t="s">
        <v>49</v>
      </c>
    </row>
    <row r="7" spans="1:20" ht="12.75">
      <c r="A7" s="4">
        <v>6</v>
      </c>
      <c r="B7" s="5" t="s">
        <v>9</v>
      </c>
      <c r="C7" t="s">
        <v>10</v>
      </c>
      <c r="D7" s="3"/>
      <c r="E7" s="6"/>
      <c r="F7" s="3"/>
      <c r="G7" t="s">
        <v>80</v>
      </c>
      <c r="H7" s="4">
        <v>1</v>
      </c>
      <c r="I7" s="3"/>
      <c r="K7" s="3"/>
      <c r="L7">
        <v>-3</v>
      </c>
      <c r="M7" s="3"/>
      <c r="N7">
        <v>-27</v>
      </c>
      <c r="O7">
        <v>-30</v>
      </c>
      <c r="P7" s="3"/>
      <c r="R7" s="3"/>
      <c r="S7" t="s">
        <v>68</v>
      </c>
      <c r="T7" t="s">
        <v>49</v>
      </c>
    </row>
    <row r="8" spans="1:20" ht="12.75">
      <c r="A8" s="4">
        <v>7</v>
      </c>
      <c r="B8" s="5" t="s">
        <v>12</v>
      </c>
      <c r="C8" t="s">
        <v>13</v>
      </c>
      <c r="D8" s="3"/>
      <c r="E8" s="6"/>
      <c r="F8" s="3"/>
      <c r="G8" t="s">
        <v>81</v>
      </c>
      <c r="H8" s="4">
        <v>1</v>
      </c>
      <c r="I8" s="3"/>
      <c r="K8" s="3"/>
      <c r="L8">
        <v>-2</v>
      </c>
      <c r="M8" s="3"/>
      <c r="N8">
        <v>-9</v>
      </c>
      <c r="O8">
        <v>0</v>
      </c>
      <c r="P8" s="3"/>
      <c r="R8" s="3"/>
      <c r="S8" t="s">
        <v>69</v>
      </c>
      <c r="T8" t="s">
        <v>49</v>
      </c>
    </row>
    <row r="9" spans="1:19" ht="12.75">
      <c r="A9" s="4">
        <v>8</v>
      </c>
      <c r="B9" s="5" t="s">
        <v>60</v>
      </c>
      <c r="C9" t="s">
        <v>54</v>
      </c>
      <c r="D9" s="3"/>
      <c r="E9" s="6"/>
      <c r="F9" s="3"/>
      <c r="G9" t="s">
        <v>77</v>
      </c>
      <c r="H9" s="4">
        <v>0</v>
      </c>
      <c r="I9" s="3"/>
      <c r="K9" s="3"/>
      <c r="L9">
        <v>-1</v>
      </c>
      <c r="M9" s="3"/>
      <c r="N9">
        <v>6</v>
      </c>
      <c r="O9">
        <v>9</v>
      </c>
      <c r="P9" s="3"/>
      <c r="R9" s="3"/>
      <c r="S9" t="s">
        <v>70</v>
      </c>
    </row>
    <row r="10" spans="1:19" ht="12.75">
      <c r="A10" s="4">
        <v>9</v>
      </c>
      <c r="B10" s="5" t="s">
        <v>15</v>
      </c>
      <c r="C10" t="s">
        <v>14</v>
      </c>
      <c r="D10" s="3"/>
      <c r="E10" s="6"/>
      <c r="F10" s="3"/>
      <c r="G10" t="s">
        <v>78</v>
      </c>
      <c r="H10" s="4">
        <v>1</v>
      </c>
      <c r="I10" s="3"/>
      <c r="K10" s="3"/>
      <c r="L10">
        <v>0</v>
      </c>
      <c r="M10" s="3"/>
      <c r="N10">
        <v>10</v>
      </c>
      <c r="O10">
        <v>10</v>
      </c>
      <c r="P10" s="3"/>
      <c r="R10" s="3"/>
      <c r="S10" t="s">
        <v>71</v>
      </c>
    </row>
    <row r="11" spans="1:18" ht="12.75">
      <c r="A11" s="4">
        <v>10</v>
      </c>
      <c r="B11" s="5" t="s">
        <v>16</v>
      </c>
      <c r="C11" t="s">
        <v>11</v>
      </c>
      <c r="D11" s="3"/>
      <c r="E11" s="6"/>
      <c r="F11" s="3"/>
      <c r="G11" t="s">
        <v>79</v>
      </c>
      <c r="H11" s="4">
        <v>1</v>
      </c>
      <c r="I11" s="3"/>
      <c r="K11" s="3"/>
      <c r="L11">
        <v>1</v>
      </c>
      <c r="M11" s="3"/>
      <c r="N11">
        <v>6</v>
      </c>
      <c r="O11">
        <v>9</v>
      </c>
      <c r="P11" s="3"/>
      <c r="R11" s="3"/>
    </row>
    <row r="12" spans="1:18" ht="12.75">
      <c r="A12" s="4">
        <v>11</v>
      </c>
      <c r="B12" s="5" t="s">
        <v>61</v>
      </c>
      <c r="C12" t="s">
        <v>55</v>
      </c>
      <c r="D12" s="3"/>
      <c r="E12" s="6"/>
      <c r="F12" s="3"/>
      <c r="G12" t="s">
        <v>72</v>
      </c>
      <c r="H12" s="4">
        <v>0</v>
      </c>
      <c r="I12" s="3"/>
      <c r="K12" s="3"/>
      <c r="L12">
        <v>2</v>
      </c>
      <c r="M12" s="3"/>
      <c r="N12">
        <v>-9</v>
      </c>
      <c r="O12">
        <v>0</v>
      </c>
      <c r="P12" s="3"/>
      <c r="R12" s="3"/>
    </row>
    <row r="13" spans="1:18" ht="12.75">
      <c r="A13" s="4">
        <v>12</v>
      </c>
      <c r="B13" s="5" t="s">
        <v>17</v>
      </c>
      <c r="C13" t="s">
        <v>8</v>
      </c>
      <c r="D13" s="3"/>
      <c r="E13" s="6"/>
      <c r="F13" s="3"/>
      <c r="G13" t="s">
        <v>84</v>
      </c>
      <c r="H13" s="4">
        <v>0</v>
      </c>
      <c r="I13" s="3"/>
      <c r="K13" s="3"/>
      <c r="L13">
        <v>3</v>
      </c>
      <c r="M13" s="3"/>
      <c r="N13">
        <v>-27</v>
      </c>
      <c r="O13">
        <v>-13</v>
      </c>
      <c r="P13" s="3"/>
      <c r="R13" s="3"/>
    </row>
    <row r="14" spans="1:18" ht="12.75">
      <c r="A14" s="4">
        <v>13</v>
      </c>
      <c r="B14" s="5" t="s">
        <v>18</v>
      </c>
      <c r="C14" t="s">
        <v>5</v>
      </c>
      <c r="D14" s="3"/>
      <c r="E14" s="6"/>
      <c r="F14" s="3"/>
      <c r="G14" t="s">
        <v>88</v>
      </c>
      <c r="H14" s="4">
        <v>1</v>
      </c>
      <c r="I14" s="3"/>
      <c r="K14" s="3"/>
      <c r="L14">
        <v>4</v>
      </c>
      <c r="M14" s="3"/>
      <c r="N14">
        <v>-48</v>
      </c>
      <c r="O14">
        <v>-30</v>
      </c>
      <c r="P14" s="3"/>
      <c r="R14" s="3"/>
    </row>
    <row r="15" spans="1:18" ht="12.75">
      <c r="A15" s="4">
        <v>14</v>
      </c>
      <c r="B15" s="5" t="s">
        <v>62</v>
      </c>
      <c r="C15" t="s">
        <v>56</v>
      </c>
      <c r="D15" s="3"/>
      <c r="E15" s="6"/>
      <c r="F15" s="3"/>
      <c r="G15" t="s">
        <v>29</v>
      </c>
      <c r="H15" s="4">
        <v>0</v>
      </c>
      <c r="I15" s="3"/>
      <c r="K15" s="3"/>
      <c r="L15">
        <v>5</v>
      </c>
      <c r="M15" s="3"/>
      <c r="N15">
        <v>-48</v>
      </c>
      <c r="O15">
        <v>-30</v>
      </c>
      <c r="P15" s="3"/>
      <c r="R15" s="3"/>
    </row>
    <row r="16" spans="1:18" ht="12.75">
      <c r="A16" s="4">
        <v>15</v>
      </c>
      <c r="B16" s="5" t="s">
        <v>19</v>
      </c>
      <c r="C16" t="s">
        <v>2</v>
      </c>
      <c r="D16" s="3"/>
      <c r="E16" s="6"/>
      <c r="F16" s="3"/>
      <c r="G16" t="s">
        <v>35</v>
      </c>
      <c r="H16" s="4">
        <v>1</v>
      </c>
      <c r="I16" s="3"/>
      <c r="K16" s="3"/>
      <c r="L16" s="3"/>
      <c r="M16" s="3"/>
      <c r="N16" s="3"/>
      <c r="O16" s="3"/>
      <c r="P16" s="3"/>
      <c r="R16" s="3"/>
    </row>
    <row r="17" spans="1:18" ht="12.75">
      <c r="A17" s="4">
        <v>16</v>
      </c>
      <c r="B17" s="5" t="s">
        <v>20</v>
      </c>
      <c r="C17" t="s">
        <v>20</v>
      </c>
      <c r="D17" s="3"/>
      <c r="F17" s="3"/>
      <c r="G17" t="s">
        <v>36</v>
      </c>
      <c r="H17" s="4">
        <v>1</v>
      </c>
      <c r="I17" s="3"/>
      <c r="R17" s="3"/>
    </row>
    <row r="18" spans="1:18" ht="12.75">
      <c r="A18" s="3"/>
      <c r="B18" s="3"/>
      <c r="C18" s="3"/>
      <c r="D18" s="3"/>
      <c r="F18" s="3"/>
      <c r="G18" t="s">
        <v>34</v>
      </c>
      <c r="H18" s="4">
        <v>2</v>
      </c>
      <c r="I18" s="3"/>
      <c r="R18" s="3"/>
    </row>
    <row r="19" spans="6:18" ht="12.75">
      <c r="F19" s="3"/>
      <c r="G19" t="s">
        <v>31</v>
      </c>
      <c r="H19" s="4">
        <v>1</v>
      </c>
      <c r="I19" s="3"/>
      <c r="R19" s="3"/>
    </row>
    <row r="20" spans="6:18" ht="12.75">
      <c r="F20" s="3"/>
      <c r="G20" t="s">
        <v>32</v>
      </c>
      <c r="H20" s="4">
        <v>1</v>
      </c>
      <c r="I20" s="3"/>
      <c r="R20" s="3"/>
    </row>
    <row r="21" spans="6:18" ht="12.75">
      <c r="F21" s="3"/>
      <c r="G21" t="s">
        <v>28</v>
      </c>
      <c r="H21" s="4">
        <v>0</v>
      </c>
      <c r="I21" s="3"/>
      <c r="R21" s="3"/>
    </row>
    <row r="22" spans="2:18" ht="12.75">
      <c r="B22" s="45"/>
      <c r="F22" s="3"/>
      <c r="G22" t="s">
        <v>33</v>
      </c>
      <c r="H22" s="4">
        <v>1</v>
      </c>
      <c r="I22" s="3"/>
      <c r="R22" s="3"/>
    </row>
    <row r="23" spans="6:18" ht="12.75">
      <c r="F23" s="3"/>
      <c r="G23" t="s">
        <v>40</v>
      </c>
      <c r="H23" s="4">
        <v>2</v>
      </c>
      <c r="I23" s="3"/>
      <c r="R23" s="3"/>
    </row>
    <row r="24" spans="6:18" ht="12.75">
      <c r="F24" s="3"/>
      <c r="G24" t="s">
        <v>37</v>
      </c>
      <c r="H24" s="4">
        <v>1</v>
      </c>
      <c r="I24" s="3"/>
      <c r="R24" s="3"/>
    </row>
    <row r="25" spans="6:18" ht="12.75">
      <c r="F25" s="3"/>
      <c r="G25" t="s">
        <v>39</v>
      </c>
      <c r="H25" s="4">
        <v>1</v>
      </c>
      <c r="I25" s="3"/>
      <c r="R25" s="3"/>
    </row>
    <row r="26" spans="6:18" ht="12.75">
      <c r="F26" s="3"/>
      <c r="G26" t="s">
        <v>38</v>
      </c>
      <c r="H26" s="4">
        <v>1</v>
      </c>
      <c r="I26" s="3"/>
      <c r="R26" s="3"/>
    </row>
    <row r="27" spans="6:18" ht="12.75">
      <c r="F27" s="3"/>
      <c r="G27" t="s">
        <v>30</v>
      </c>
      <c r="H27" s="4">
        <v>0</v>
      </c>
      <c r="I27" s="3"/>
      <c r="R27" s="3"/>
    </row>
    <row r="28" spans="6:18" ht="12.75">
      <c r="F28" s="3"/>
      <c r="G28" t="s">
        <v>73</v>
      </c>
      <c r="H28" s="4">
        <v>0</v>
      </c>
      <c r="I28" s="3"/>
      <c r="R28" s="3"/>
    </row>
    <row r="29" spans="6:18" ht="12.75">
      <c r="F29" s="3"/>
      <c r="G29" s="3"/>
      <c r="H29" s="3"/>
      <c r="I29" s="3"/>
      <c r="R29" s="3"/>
    </row>
    <row r="30" ht="12.75">
      <c r="R30" s="3"/>
    </row>
    <row r="31" ht="12.75">
      <c r="R31" s="3"/>
    </row>
    <row r="32" ht="12.75">
      <c r="R32" s="3"/>
    </row>
    <row r="33" spans="1:18" ht="12.75">
      <c r="A33" s="3"/>
      <c r="B33" s="3"/>
      <c r="R33" s="3"/>
    </row>
    <row r="34" spans="1:18" ht="12.75">
      <c r="A34">
        <v>60</v>
      </c>
      <c r="B34" s="3"/>
      <c r="R34" s="3"/>
    </row>
    <row r="35" spans="1:18" ht="12.75">
      <c r="A35" s="3"/>
      <c r="B35" s="3"/>
      <c r="C35" s="3"/>
      <c r="D35" s="3"/>
      <c r="R35" s="3"/>
    </row>
    <row r="36" spans="3:4" ht="12.75">
      <c r="C36" s="3"/>
      <c r="D36" s="3"/>
    </row>
    <row r="37" spans="3:4" ht="12.75">
      <c r="C37" s="3"/>
      <c r="D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6"/>
  <sheetViews>
    <sheetView tabSelected="1" view="pageBreakPreview" zoomScale="60" workbookViewId="0" topLeftCell="A57">
      <selection activeCell="B69" sqref="B69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+Over!F7</f>
        <v>1</v>
      </c>
      <c r="D7" s="1"/>
      <c r="E7" s="62" t="s">
        <v>106</v>
      </c>
      <c r="F7" s="3"/>
      <c r="G7" s="61" t="str">
        <f>+Over!F8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83.77229223692835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12.577500000000043</v>
      </c>
      <c r="AW11" s="15">
        <f>100-(POWER((D25/20),3))</f>
        <v>65.671875</v>
      </c>
      <c r="AX11" s="15">
        <f>100-((POWER((100-D26),2.1))/4)</f>
        <v>71.33913277885765</v>
      </c>
      <c r="AY11" s="3"/>
      <c r="AZ11" s="15">
        <f>+AV11*0.2+AW11*0.4+AX11*0.4</f>
        <v>57.31990311154307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97.10999999999997</v>
      </c>
      <c r="AW12" s="15">
        <f>100-(POWER((E25/20),3))</f>
        <v>92</v>
      </c>
      <c r="AX12" s="15">
        <f>100-((POWER((100-E26),2.1))/4)</f>
        <v>94.43743399810492</v>
      </c>
      <c r="AY12" s="3"/>
      <c r="AZ12" s="15">
        <f>+AV12*0.2+AW12*0.4+AX12*0.4</f>
        <v>93.99697359924197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100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12.577500000000043</v>
      </c>
      <c r="D15" s="15">
        <f t="shared" si="0"/>
        <v>65.671875</v>
      </c>
      <c r="E15" s="15">
        <f t="shared" si="0"/>
        <v>71.33913277885765</v>
      </c>
      <c r="F15" s="3"/>
      <c r="G15" s="35">
        <f>+C15*0.2+D15*0.4+E15*0.4</f>
        <v>57.31990311154307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97.10999999999997</v>
      </c>
      <c r="D16" s="15">
        <f t="shared" si="0"/>
        <v>92</v>
      </c>
      <c r="E16" s="15">
        <f t="shared" si="0"/>
        <v>94.43743399810492</v>
      </c>
      <c r="F16" s="3"/>
      <c r="G16" s="35">
        <f>+C16*0.2+D16*0.4+E16*0.4</f>
        <v>93.99697359924197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7.325</v>
      </c>
      <c r="D19" s="16">
        <f>+SQRT((Z67-(C19*C19*C10))/C10)</f>
        <v>1.6029270101910449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6.35</v>
      </c>
      <c r="D20" s="16">
        <f>+SQRT((AD67-(C20*C20*C10))/C10)</f>
        <v>2.382750511488772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0.5499999999999998</v>
      </c>
      <c r="E23" s="12">
        <f>+C20-Fasit!C10</f>
        <v>-0.10000000000000053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54.999999999999986</v>
      </c>
      <c r="E24" s="15">
        <f>+(C20-Fasit!C10)*100</f>
        <v>-10.000000000000053</v>
      </c>
      <c r="F24" s="17"/>
      <c r="G24" s="1" t="s">
        <v>136</v>
      </c>
      <c r="H24" s="3"/>
      <c r="I24" s="10">
        <f>+AD50</f>
        <v>622.5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0</v>
      </c>
      <c r="D25" s="15">
        <f>100*M67/C10</f>
        <v>65</v>
      </c>
      <c r="E25" s="15">
        <f>100*N67/C10</f>
        <v>40</v>
      </c>
      <c r="F25" s="3"/>
      <c r="G25" s="1" t="s">
        <v>137</v>
      </c>
      <c r="H25" s="3"/>
      <c r="I25" s="10">
        <f>+AE50</f>
        <v>900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90.43593470112242</v>
      </c>
      <c r="E26" s="15">
        <f>100*(((AE67-(C20*Fasit!C10*C10))/C10)/(D20*Fasit!D10))</f>
        <v>95.61884946728783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>COUNTIF($C$69:$C$108,B37)</f>
        <v>0</v>
      </c>
      <c r="D37" s="15">
        <f>100*C37/$C$10</f>
        <v>0</v>
      </c>
      <c r="E37" s="3"/>
      <c r="F37">
        <f>+Fasit!B14</f>
        <v>0</v>
      </c>
      <c r="G37">
        <f aca="true" t="shared" si="1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2" ref="O37:O51">+K37-N37</f>
        <v>0</v>
      </c>
      <c r="P37" s="3"/>
      <c r="Q37" s="3">
        <v>-4</v>
      </c>
      <c r="R37">
        <f>COUNTIF($K$69:$K$108,Q37)</f>
        <v>0</v>
      </c>
      <c r="S37">
        <f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aca="true" t="shared" si="3" ref="C38:C51">COUNTIF($C$69:$C$108,B38)</f>
        <v>0</v>
      </c>
      <c r="D38" s="15">
        <f aca="true" t="shared" si="4" ref="D38:D51">100*C38/$C$10</f>
        <v>0</v>
      </c>
      <c r="E38" s="3"/>
      <c r="F38">
        <f>+Fasit!B15</f>
        <v>1</v>
      </c>
      <c r="G38">
        <f t="shared" si="1"/>
        <v>-1</v>
      </c>
      <c r="H38" s="3"/>
      <c r="I38" s="3"/>
      <c r="J38" s="19" t="s">
        <v>25</v>
      </c>
      <c r="K38">
        <f aca="true" t="shared" si="5" ref="K38:K51">COUNTIF($D$69:$D$108,J38)</f>
        <v>4</v>
      </c>
      <c r="L38" s="15">
        <f aca="true" t="shared" si="6" ref="L38:L51">100*K38/$C$10</f>
        <v>10</v>
      </c>
      <c r="M38" s="3"/>
      <c r="N38">
        <f>+Fasit!F15</f>
        <v>4</v>
      </c>
      <c r="O38">
        <f t="shared" si="2"/>
        <v>0</v>
      </c>
      <c r="P38" s="3"/>
      <c r="Q38" s="3">
        <v>-3</v>
      </c>
      <c r="R38">
        <f aca="true" t="shared" si="7" ref="R38:R45">COUNTIF($K$69:$K$108,Q38)</f>
        <v>0</v>
      </c>
      <c r="S38">
        <f aca="true" t="shared" si="8" ref="S38:S45">COUNTIF($L$69:$L$108,Q38)</f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3"/>
        <v>2</v>
      </c>
      <c r="D39" s="15">
        <f t="shared" si="4"/>
        <v>5</v>
      </c>
      <c r="E39" s="3"/>
      <c r="F39">
        <f>+Fasit!B16</f>
        <v>1</v>
      </c>
      <c r="G39">
        <f t="shared" si="1"/>
        <v>1</v>
      </c>
      <c r="H39" s="3"/>
      <c r="I39" s="1"/>
      <c r="J39" s="8" t="s">
        <v>3</v>
      </c>
      <c r="K39">
        <f t="shared" si="5"/>
        <v>2</v>
      </c>
      <c r="L39" s="15">
        <f t="shared" si="6"/>
        <v>5</v>
      </c>
      <c r="M39" s="3"/>
      <c r="N39">
        <f>+Fasit!F16</f>
        <v>4</v>
      </c>
      <c r="O39">
        <f t="shared" si="2"/>
        <v>-2</v>
      </c>
      <c r="P39" s="3"/>
      <c r="Q39" s="3">
        <v>-2</v>
      </c>
      <c r="R39">
        <f t="shared" si="7"/>
        <v>0</v>
      </c>
      <c r="S39">
        <f t="shared" si="8"/>
        <v>2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3"/>
        <v>0</v>
      </c>
      <c r="D40" s="15">
        <f t="shared" si="4"/>
        <v>0</v>
      </c>
      <c r="E40" s="3"/>
      <c r="F40">
        <f>+Fasit!B17</f>
        <v>1</v>
      </c>
      <c r="G40">
        <f t="shared" si="1"/>
        <v>-1</v>
      </c>
      <c r="H40" s="3"/>
      <c r="I40" s="1"/>
      <c r="J40" s="8" t="s">
        <v>6</v>
      </c>
      <c r="K40">
        <f t="shared" si="5"/>
        <v>3</v>
      </c>
      <c r="L40" s="15">
        <f t="shared" si="6"/>
        <v>7.5</v>
      </c>
      <c r="M40" s="3"/>
      <c r="N40">
        <f>+Fasit!F17</f>
        <v>1</v>
      </c>
      <c r="O40">
        <f t="shared" si="2"/>
        <v>2</v>
      </c>
      <c r="P40" s="3"/>
      <c r="Q40" s="3">
        <v>-1</v>
      </c>
      <c r="R40">
        <f t="shared" si="7"/>
        <v>2</v>
      </c>
      <c r="S40">
        <f t="shared" si="8"/>
        <v>6</v>
      </c>
      <c r="T40" s="3"/>
      <c r="U40" s="3"/>
      <c r="V40" s="3"/>
      <c r="W40" s="3">
        <v>-4</v>
      </c>
      <c r="X40">
        <f>COUNTIF($K$69:$K$108,W40)</f>
        <v>0</v>
      </c>
      <c r="Y40">
        <f>COUNTIF($L$69:$L$108,W40)</f>
        <v>0</v>
      </c>
      <c r="Z40" s="7"/>
      <c r="AA40" s="26">
        <f>100*X40/$X$50</f>
        <v>0</v>
      </c>
      <c r="AB40" s="46">
        <f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3"/>
        <v>3</v>
      </c>
      <c r="D41" s="15">
        <f t="shared" si="4"/>
        <v>7.5</v>
      </c>
      <c r="E41" s="3"/>
      <c r="F41">
        <f>+Fasit!B18</f>
        <v>7</v>
      </c>
      <c r="G41">
        <f t="shared" si="1"/>
        <v>-4</v>
      </c>
      <c r="H41" s="3"/>
      <c r="I41" s="22"/>
      <c r="J41" s="19" t="s">
        <v>22</v>
      </c>
      <c r="K41">
        <f t="shared" si="5"/>
        <v>4</v>
      </c>
      <c r="L41" s="15">
        <f t="shared" si="6"/>
        <v>10</v>
      </c>
      <c r="M41" s="3"/>
      <c r="N41">
        <f>+Fasit!F18</f>
        <v>3</v>
      </c>
      <c r="O41">
        <f t="shared" si="2"/>
        <v>1</v>
      </c>
      <c r="P41" s="3"/>
      <c r="Q41" s="3">
        <v>0</v>
      </c>
      <c r="R41">
        <f t="shared" si="7"/>
        <v>18</v>
      </c>
      <c r="S41">
        <f t="shared" si="8"/>
        <v>27</v>
      </c>
      <c r="T41" s="3"/>
      <c r="U41" s="3"/>
      <c r="V41" s="3"/>
      <c r="W41" s="3">
        <v>-3</v>
      </c>
      <c r="X41">
        <f aca="true" t="shared" si="9" ref="X41:X48">COUNTIF($K$69:$K$108,W41)</f>
        <v>0</v>
      </c>
      <c r="Y41">
        <f aca="true" t="shared" si="10" ref="Y41:Y48">COUNTIF($L$69:$L$108,W41)</f>
        <v>0</v>
      </c>
      <c r="Z41" s="7"/>
      <c r="AA41" s="26">
        <f aca="true" t="shared" si="11" ref="AA41:AA48">100*X41/$X$50</f>
        <v>0</v>
      </c>
      <c r="AB41" s="46">
        <f aca="true" t="shared" si="12" ref="AB41:AB48">100*Y41/$Y$50</f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3"/>
        <v>5</v>
      </c>
      <c r="D42" s="15">
        <f t="shared" si="4"/>
        <v>12.5</v>
      </c>
      <c r="E42" s="3"/>
      <c r="F42">
        <f>+Fasit!B19</f>
        <v>6</v>
      </c>
      <c r="G42">
        <f t="shared" si="1"/>
        <v>-1</v>
      </c>
      <c r="H42" s="3"/>
      <c r="I42" s="22"/>
      <c r="J42" s="8" t="s">
        <v>9</v>
      </c>
      <c r="K42">
        <f t="shared" si="5"/>
        <v>5</v>
      </c>
      <c r="L42" s="15">
        <f t="shared" si="6"/>
        <v>12.5</v>
      </c>
      <c r="M42" s="3"/>
      <c r="N42">
        <f>+Fasit!F19</f>
        <v>5</v>
      </c>
      <c r="O42">
        <f t="shared" si="2"/>
        <v>0</v>
      </c>
      <c r="P42" s="3"/>
      <c r="Q42" s="3">
        <v>1</v>
      </c>
      <c r="R42">
        <f t="shared" si="7"/>
        <v>17</v>
      </c>
      <c r="S42">
        <f t="shared" si="8"/>
        <v>4</v>
      </c>
      <c r="T42" s="3"/>
      <c r="U42" s="3"/>
      <c r="V42" s="3"/>
      <c r="W42" s="3">
        <v>-2</v>
      </c>
      <c r="X42">
        <f t="shared" si="9"/>
        <v>0</v>
      </c>
      <c r="Y42">
        <f t="shared" si="10"/>
        <v>2</v>
      </c>
      <c r="Z42" s="7"/>
      <c r="AA42" s="26">
        <f t="shared" si="11"/>
        <v>0</v>
      </c>
      <c r="AB42" s="46">
        <f t="shared" si="12"/>
        <v>5</v>
      </c>
      <c r="AC42" s="7"/>
      <c r="AD42" s="21">
        <f>+AA42*-9</f>
        <v>0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3"/>
        <v>9</v>
      </c>
      <c r="D43" s="15">
        <f t="shared" si="4"/>
        <v>22.5</v>
      </c>
      <c r="E43" s="3"/>
      <c r="F43">
        <f>+Fasit!B20</f>
        <v>11</v>
      </c>
      <c r="G43">
        <f t="shared" si="1"/>
        <v>-2</v>
      </c>
      <c r="H43" s="3"/>
      <c r="I43" s="22"/>
      <c r="J43" s="8" t="s">
        <v>12</v>
      </c>
      <c r="K43">
        <f t="shared" si="5"/>
        <v>9</v>
      </c>
      <c r="L43" s="15">
        <f t="shared" si="6"/>
        <v>22.5</v>
      </c>
      <c r="M43" s="3"/>
      <c r="N43">
        <f>+Fasit!F20</f>
        <v>9</v>
      </c>
      <c r="O43">
        <f t="shared" si="2"/>
        <v>0</v>
      </c>
      <c r="P43" s="3"/>
      <c r="Q43" s="3">
        <v>2</v>
      </c>
      <c r="R43">
        <f t="shared" si="7"/>
        <v>2</v>
      </c>
      <c r="S43">
        <f t="shared" si="8"/>
        <v>1</v>
      </c>
      <c r="T43" s="3"/>
      <c r="U43" s="3"/>
      <c r="V43" s="3"/>
      <c r="W43" s="3">
        <v>-1</v>
      </c>
      <c r="X43">
        <f t="shared" si="9"/>
        <v>2</v>
      </c>
      <c r="Y43">
        <f t="shared" si="10"/>
        <v>6</v>
      </c>
      <c r="Z43" s="7"/>
      <c r="AA43" s="26">
        <f t="shared" si="11"/>
        <v>5</v>
      </c>
      <c r="AB43" s="46">
        <f t="shared" si="12"/>
        <v>15</v>
      </c>
      <c r="AC43" s="7"/>
      <c r="AD43" s="21">
        <f>+AA43*6</f>
        <v>30</v>
      </c>
      <c r="AE43" s="21">
        <f>+AB43*9</f>
        <v>135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3"/>
        <v>12</v>
      </c>
      <c r="D44" s="15">
        <f t="shared" si="4"/>
        <v>30</v>
      </c>
      <c r="E44" s="3"/>
      <c r="F44">
        <f>+Fasit!B21</f>
        <v>5</v>
      </c>
      <c r="G44">
        <f t="shared" si="1"/>
        <v>7</v>
      </c>
      <c r="H44" s="3"/>
      <c r="I44" s="22"/>
      <c r="J44" s="19" t="s">
        <v>60</v>
      </c>
      <c r="K44">
        <f t="shared" si="5"/>
        <v>7</v>
      </c>
      <c r="L44" s="15">
        <f t="shared" si="6"/>
        <v>17.5</v>
      </c>
      <c r="M44" s="3"/>
      <c r="N44">
        <f>+Fasit!F21</f>
        <v>6</v>
      </c>
      <c r="O44">
        <f t="shared" si="2"/>
        <v>1</v>
      </c>
      <c r="P44" s="3"/>
      <c r="Q44" s="3">
        <v>3</v>
      </c>
      <c r="R44">
        <f t="shared" si="7"/>
        <v>1</v>
      </c>
      <c r="S44">
        <f t="shared" si="8"/>
        <v>0</v>
      </c>
      <c r="T44" s="3"/>
      <c r="U44" s="3"/>
      <c r="V44" s="3"/>
      <c r="W44" s="3">
        <v>0</v>
      </c>
      <c r="X44">
        <f t="shared" si="9"/>
        <v>18</v>
      </c>
      <c r="Y44">
        <f t="shared" si="10"/>
        <v>27</v>
      </c>
      <c r="Z44" s="7"/>
      <c r="AA44" s="26">
        <f t="shared" si="11"/>
        <v>45</v>
      </c>
      <c r="AB44" s="46">
        <f t="shared" si="12"/>
        <v>67.5</v>
      </c>
      <c r="AC44" s="7"/>
      <c r="AD44" s="21">
        <f>+AA44*10</f>
        <v>450</v>
      </c>
      <c r="AE44" s="21">
        <f>+AB44*10</f>
        <v>675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3"/>
        <v>7</v>
      </c>
      <c r="D45" s="15">
        <f t="shared" si="4"/>
        <v>17.5</v>
      </c>
      <c r="E45" s="3"/>
      <c r="F45">
        <f>+Fasit!B22</f>
        <v>7</v>
      </c>
      <c r="G45">
        <f t="shared" si="1"/>
        <v>0</v>
      </c>
      <c r="H45" s="3"/>
      <c r="I45" s="22"/>
      <c r="J45" s="19" t="s">
        <v>15</v>
      </c>
      <c r="K45">
        <f t="shared" si="5"/>
        <v>4</v>
      </c>
      <c r="L45" s="15">
        <f t="shared" si="6"/>
        <v>10</v>
      </c>
      <c r="M45" s="3"/>
      <c r="N45">
        <f>+Fasit!F22</f>
        <v>4</v>
      </c>
      <c r="O45">
        <f t="shared" si="2"/>
        <v>0</v>
      </c>
      <c r="P45" s="3"/>
      <c r="Q45" s="3">
        <v>4</v>
      </c>
      <c r="R45">
        <f t="shared" si="7"/>
        <v>0</v>
      </c>
      <c r="S45">
        <f t="shared" si="8"/>
        <v>0</v>
      </c>
      <c r="T45" s="3"/>
      <c r="U45" s="3"/>
      <c r="V45" s="3"/>
      <c r="W45" s="3">
        <v>1</v>
      </c>
      <c r="X45">
        <f t="shared" si="9"/>
        <v>17</v>
      </c>
      <c r="Y45">
        <f t="shared" si="10"/>
        <v>4</v>
      </c>
      <c r="Z45" s="7"/>
      <c r="AA45" s="26">
        <f t="shared" si="11"/>
        <v>42.5</v>
      </c>
      <c r="AB45" s="46">
        <f t="shared" si="12"/>
        <v>10</v>
      </c>
      <c r="AC45" s="7"/>
      <c r="AD45" s="21">
        <f>+AA45*6</f>
        <v>255</v>
      </c>
      <c r="AE45" s="21">
        <f>+AB45*9</f>
        <v>90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3"/>
        <v>2</v>
      </c>
      <c r="D46" s="15">
        <f t="shared" si="4"/>
        <v>5</v>
      </c>
      <c r="E46" s="3"/>
      <c r="F46">
        <f>+Fasit!B23</f>
        <v>0</v>
      </c>
      <c r="G46">
        <f t="shared" si="1"/>
        <v>2</v>
      </c>
      <c r="H46" s="3"/>
      <c r="I46" s="22"/>
      <c r="J46" s="19" t="s">
        <v>16</v>
      </c>
      <c r="K46">
        <f t="shared" si="5"/>
        <v>0</v>
      </c>
      <c r="L46" s="15">
        <f t="shared" si="6"/>
        <v>0</v>
      </c>
      <c r="M46" s="3"/>
      <c r="N46">
        <f>+Fasit!F23</f>
        <v>3</v>
      </c>
      <c r="O46">
        <f t="shared" si="2"/>
        <v>-3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2</v>
      </c>
      <c r="Y46">
        <f t="shared" si="10"/>
        <v>1</v>
      </c>
      <c r="Z46" s="7"/>
      <c r="AA46" s="26">
        <f t="shared" si="11"/>
        <v>5</v>
      </c>
      <c r="AB46" s="46">
        <f t="shared" si="12"/>
        <v>2.5</v>
      </c>
      <c r="AC46" s="7"/>
      <c r="AD46" s="21">
        <f>+AA46*-9</f>
        <v>-45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3"/>
        <v>0</v>
      </c>
      <c r="D47" s="15">
        <f t="shared" si="4"/>
        <v>0</v>
      </c>
      <c r="E47" s="3"/>
      <c r="F47">
        <f>+Fasit!B24</f>
        <v>1</v>
      </c>
      <c r="G47">
        <f t="shared" si="1"/>
        <v>-1</v>
      </c>
      <c r="H47" s="3"/>
      <c r="I47" s="22"/>
      <c r="J47" s="19" t="s">
        <v>61</v>
      </c>
      <c r="K47">
        <f t="shared" si="5"/>
        <v>1</v>
      </c>
      <c r="L47" s="15">
        <f t="shared" si="6"/>
        <v>2.5</v>
      </c>
      <c r="M47" s="3"/>
      <c r="N47">
        <f>+Fasit!F24</f>
        <v>0</v>
      </c>
      <c r="O47">
        <f t="shared" si="2"/>
        <v>1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1</v>
      </c>
      <c r="Y47">
        <f t="shared" si="10"/>
        <v>0</v>
      </c>
      <c r="Z47" s="7"/>
      <c r="AA47" s="26">
        <f t="shared" si="11"/>
        <v>2.5</v>
      </c>
      <c r="AB47" s="46">
        <f t="shared" si="12"/>
        <v>0</v>
      </c>
      <c r="AC47" s="7"/>
      <c r="AD47" s="21">
        <f>+AA47*-27</f>
        <v>-67.5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3"/>
        <v>0</v>
      </c>
      <c r="D48" s="15">
        <f t="shared" si="4"/>
        <v>0</v>
      </c>
      <c r="E48" s="3"/>
      <c r="F48">
        <f>+Fasit!B25</f>
        <v>0</v>
      </c>
      <c r="G48">
        <f t="shared" si="1"/>
        <v>0</v>
      </c>
      <c r="H48" s="3"/>
      <c r="I48" s="22"/>
      <c r="J48" s="19" t="s">
        <v>17</v>
      </c>
      <c r="K48">
        <f t="shared" si="5"/>
        <v>1</v>
      </c>
      <c r="L48" s="15">
        <f t="shared" si="6"/>
        <v>2.5</v>
      </c>
      <c r="M48" s="3"/>
      <c r="N48">
        <f>+Fasit!F25</f>
        <v>1</v>
      </c>
      <c r="O48">
        <f t="shared" si="2"/>
        <v>0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3"/>
        <v>0</v>
      </c>
      <c r="D49" s="15">
        <f t="shared" si="4"/>
        <v>0</v>
      </c>
      <c r="E49" s="3"/>
      <c r="F49">
        <f>+Fasit!B26</f>
        <v>0</v>
      </c>
      <c r="G49">
        <f t="shared" si="1"/>
        <v>0</v>
      </c>
      <c r="H49" s="3"/>
      <c r="I49" s="22"/>
      <c r="J49" s="19" t="s">
        <v>18</v>
      </c>
      <c r="K49">
        <f t="shared" si="5"/>
        <v>0</v>
      </c>
      <c r="L49" s="15">
        <f t="shared" si="6"/>
        <v>0</v>
      </c>
      <c r="M49" s="3"/>
      <c r="N49">
        <f>+Fasit!F26</f>
        <v>0</v>
      </c>
      <c r="O49">
        <f t="shared" si="2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3"/>
        <v>0</v>
      </c>
      <c r="D50" s="15">
        <f t="shared" si="4"/>
        <v>0</v>
      </c>
      <c r="E50" s="3"/>
      <c r="F50">
        <f>+Fasit!B27</f>
        <v>0</v>
      </c>
      <c r="G50">
        <f t="shared" si="1"/>
        <v>0</v>
      </c>
      <c r="H50" s="3"/>
      <c r="I50" s="22"/>
      <c r="J50" s="19" t="s">
        <v>62</v>
      </c>
      <c r="K50">
        <f t="shared" si="5"/>
        <v>0</v>
      </c>
      <c r="L50" s="15">
        <f t="shared" si="6"/>
        <v>0</v>
      </c>
      <c r="M50" s="3"/>
      <c r="N50">
        <f>+Fasit!F27</f>
        <v>0</v>
      </c>
      <c r="O50">
        <f t="shared" si="2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622.5</v>
      </c>
      <c r="AE50" s="84">
        <f>SUM(AE40:AE49)</f>
        <v>900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3"/>
        <v>0</v>
      </c>
      <c r="D51" s="15">
        <f t="shared" si="4"/>
        <v>0</v>
      </c>
      <c r="E51" s="3"/>
      <c r="F51">
        <f>+Fasit!B28</f>
        <v>0</v>
      </c>
      <c r="G51">
        <f t="shared" si="1"/>
        <v>0</v>
      </c>
      <c r="H51" s="3"/>
      <c r="I51" s="24"/>
      <c r="J51" s="19" t="s">
        <v>19</v>
      </c>
      <c r="K51">
        <f t="shared" si="5"/>
        <v>0</v>
      </c>
      <c r="L51" s="15">
        <f t="shared" si="6"/>
        <v>0</v>
      </c>
      <c r="M51" s="3"/>
      <c r="N51">
        <f>+Fasit!F28</f>
        <v>0</v>
      </c>
      <c r="O51">
        <f t="shared" si="2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1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3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4" ht="18">
      <c r="A64" s="3"/>
      <c r="B64" s="58" t="s">
        <v>164</v>
      </c>
      <c r="C64" s="3"/>
      <c r="D64" s="3"/>
      <c r="E64" s="3"/>
      <c r="F64" s="3"/>
      <c r="G64" s="3"/>
      <c r="H64" s="3"/>
      <c r="I64" s="3"/>
      <c r="J64" s="58" t="s">
        <v>159</v>
      </c>
      <c r="K64" s="1"/>
      <c r="L64" s="1"/>
      <c r="M64" s="1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0</v>
      </c>
      <c r="K67" s="11">
        <f>SUM(K69:K108)</f>
        <v>22</v>
      </c>
      <c r="L67" s="11">
        <f>SUM(L69:L108)</f>
        <v>-4</v>
      </c>
      <c r="M67" s="11">
        <f>SUM(M69:M108)</f>
        <v>26</v>
      </c>
      <c r="N67" s="11">
        <f>SUM(N69:N108)</f>
        <v>16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293</v>
      </c>
      <c r="Z67" s="7">
        <f>SUM(Z69:Z108)</f>
        <v>2249</v>
      </c>
      <c r="AA67" s="7">
        <f>SUM(AA69:AA108)</f>
        <v>2090</v>
      </c>
      <c r="AC67" s="7">
        <f>SUM(AC69:AC108)</f>
        <v>254</v>
      </c>
      <c r="AD67" s="7">
        <f>SUM(AD69:AD108)</f>
        <v>1840</v>
      </c>
      <c r="AE67" s="7">
        <f>SUM(AE69:AE108)</f>
        <v>1867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MID(Over!F10,1,1)</f>
        <v>S</v>
      </c>
      <c r="C69" s="7" t="str">
        <f>MID(Over!F10,2,2)</f>
        <v>P+</v>
      </c>
      <c r="D69" s="7" t="str">
        <f>MID(Over!F10,4,2)</f>
        <v>1 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1</v>
      </c>
      <c r="L69" s="30">
        <f>+AC69-Fasit!G56</f>
        <v>0</v>
      </c>
      <c r="M69" s="13">
        <f aca="true" t="shared" si="13" ref="M69:M108">+ABS(K69)</f>
        <v>1</v>
      </c>
      <c r="N69" s="8">
        <f aca="true" t="shared" si="14" ref="N69:N108">+ABS(L69)</f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3</v>
      </c>
      <c r="Z69">
        <f>+Y69*Y69</f>
        <v>9</v>
      </c>
      <c r="AA69">
        <f>+Y69*Fasit!F56</f>
        <v>6</v>
      </c>
      <c r="AC69" s="14">
        <f>MATCH(D69,Poeng!$B$2:$B$17,0)</f>
        <v>2</v>
      </c>
      <c r="AD69">
        <f>+AC69*AC69</f>
        <v>4</v>
      </c>
      <c r="AE69">
        <f>+AC69*Fasit!G56</f>
        <v>4</v>
      </c>
    </row>
    <row r="70" spans="1:31" ht="12.75">
      <c r="A70" s="3">
        <f>+A69+1</f>
        <v>2</v>
      </c>
      <c r="B70" s="7" t="str">
        <f>MID(Over!F11,1,1)</f>
        <v>S</v>
      </c>
      <c r="C70" s="7" t="str">
        <f>MID(Over!F11,2,2)</f>
        <v>R+</v>
      </c>
      <c r="D70" s="7" t="str">
        <f>MID(Over!F11,4,2)</f>
        <v>4+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aca="true" t="shared" si="15" ref="Z70:Z108">+Y70*Y70</f>
        <v>81</v>
      </c>
      <c r="AA70">
        <f>+Y70*Fasit!F57</f>
        <v>81</v>
      </c>
      <c r="AC70" s="14">
        <f>MATCH(D70,Poeng!$B$2:$B$17,0)</f>
        <v>12</v>
      </c>
      <c r="AD70">
        <f aca="true" t="shared" si="16" ref="AD70:AD108">+AC70*AC70</f>
        <v>144</v>
      </c>
      <c r="AE70">
        <f>+AC70*Fasit!G57</f>
        <v>144</v>
      </c>
    </row>
    <row r="71" spans="1:31" ht="12.75">
      <c r="A71" s="3">
        <f aca="true" t="shared" si="17" ref="A71:A108">+A70+1</f>
        <v>3</v>
      </c>
      <c r="B71" s="7" t="str">
        <f>MID(Over!F12,1,1)</f>
        <v>U</v>
      </c>
      <c r="C71" s="7" t="str">
        <f>MID(Over!F12,2,2)</f>
        <v>P+</v>
      </c>
      <c r="D71" s="7" t="str">
        <f>MID(Over!F12,4,2)</f>
        <v>1 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0</v>
      </c>
      <c r="K71" s="29">
        <f>+Y71-Fasit!F58</f>
        <v>0</v>
      </c>
      <c r="L71" s="30">
        <f>+AC71-Fasit!G58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UU</v>
      </c>
      <c r="Y71" s="14">
        <f>MATCH(C71,Poeng!$C$2:$C$17,0)</f>
        <v>3</v>
      </c>
      <c r="Z71">
        <f t="shared" si="15"/>
        <v>9</v>
      </c>
      <c r="AA71">
        <f>+Y71*Fasit!F58</f>
        <v>9</v>
      </c>
      <c r="AC71" s="14">
        <f>MATCH(D71,Poeng!$B$2:$B$17,0)</f>
        <v>2</v>
      </c>
      <c r="AD71">
        <f t="shared" si="16"/>
        <v>4</v>
      </c>
      <c r="AE71">
        <f>+AC71*Fasit!G58</f>
        <v>4</v>
      </c>
    </row>
    <row r="72" spans="1:31" ht="12.75">
      <c r="A72" s="3">
        <f t="shared" si="17"/>
        <v>4</v>
      </c>
      <c r="B72" s="7" t="str">
        <f>MID(Over!F13,1,1)</f>
        <v>U</v>
      </c>
      <c r="C72" s="7" t="str">
        <f>MID(Over!F13,2,2)</f>
        <v>O </v>
      </c>
      <c r="D72" s="7" t="str">
        <f>MID(Over!F13,4,2)</f>
        <v>3 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0</v>
      </c>
      <c r="L72" s="30">
        <f>+AC72-Fasit!G59</f>
        <v>-2</v>
      </c>
      <c r="M72" s="13">
        <f t="shared" si="13"/>
        <v>0</v>
      </c>
      <c r="N72" s="8">
        <f t="shared" si="14"/>
        <v>2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5</v>
      </c>
      <c r="Z72">
        <f t="shared" si="15"/>
        <v>25</v>
      </c>
      <c r="AA72">
        <f>+Y72*Fasit!F59</f>
        <v>25</v>
      </c>
      <c r="AC72" s="14">
        <f>MATCH(D72,Poeng!$B$2:$B$17,0)</f>
        <v>8</v>
      </c>
      <c r="AD72">
        <f t="shared" si="16"/>
        <v>64</v>
      </c>
      <c r="AE72">
        <f>+AC72*Fasit!G59</f>
        <v>80</v>
      </c>
    </row>
    <row r="73" spans="1:31" ht="12.75">
      <c r="A73" s="3">
        <f t="shared" si="17"/>
        <v>5</v>
      </c>
      <c r="B73" s="7" t="str">
        <f>MID(Over!F14,1,1)</f>
        <v>L</v>
      </c>
      <c r="C73" s="7" t="str">
        <f>MID(Over!F14,2,2)</f>
        <v>R-</v>
      </c>
      <c r="D73" s="7" t="str">
        <f>MID(Over!F14,4,2)</f>
        <v>3+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0</v>
      </c>
      <c r="L73" s="30">
        <f>+AC73-Fasit!G60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7</v>
      </c>
      <c r="Z73">
        <f t="shared" si="15"/>
        <v>49</v>
      </c>
      <c r="AA73">
        <f>+Y73*Fasit!F60</f>
        <v>49</v>
      </c>
      <c r="AC73" s="14">
        <f>MATCH(D73,Poeng!$B$2:$B$17,0)</f>
        <v>9</v>
      </c>
      <c r="AD73">
        <f t="shared" si="16"/>
        <v>81</v>
      </c>
      <c r="AE73">
        <f>+AC73*Fasit!G60</f>
        <v>81</v>
      </c>
    </row>
    <row r="74" spans="1:31" ht="12.75">
      <c r="A74" s="3">
        <f t="shared" si="17"/>
        <v>6</v>
      </c>
      <c r="B74" s="7" t="str">
        <f>MID(Over!F15,1,1)</f>
        <v>L</v>
      </c>
      <c r="C74" s="7" t="str">
        <f>MID(Over!F15,2,2)</f>
        <v>R </v>
      </c>
      <c r="D74" s="7" t="str">
        <f>MID(Over!F15,4,2)</f>
        <v>3-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1</v>
      </c>
      <c r="L74" s="30">
        <f>+AC74-Fasit!G61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8</v>
      </c>
      <c r="Z74">
        <f t="shared" si="15"/>
        <v>64</v>
      </c>
      <c r="AA74">
        <f>+Y74*Fasit!F61</f>
        <v>56</v>
      </c>
      <c r="AC74" s="14">
        <f>MATCH(D74,Poeng!$B$2:$B$17,0)</f>
        <v>7</v>
      </c>
      <c r="AD74">
        <f t="shared" si="16"/>
        <v>49</v>
      </c>
      <c r="AE74">
        <f>+AC74*Fasit!G61</f>
        <v>49</v>
      </c>
    </row>
    <row r="75" spans="1:31" ht="12.75">
      <c r="A75" s="3">
        <f t="shared" si="17"/>
        <v>7</v>
      </c>
      <c r="B75" s="7" t="str">
        <f>MID(Over!F16,1,1)</f>
        <v>L</v>
      </c>
      <c r="C75" s="7" t="str">
        <f>MID(Over!F16,2,2)</f>
        <v>R-</v>
      </c>
      <c r="D75" s="7" t="str">
        <f>MID(Over!F16,4,2)</f>
        <v>3 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0</v>
      </c>
      <c r="L75" s="30">
        <f>+AC75-Fasit!G62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7</v>
      </c>
      <c r="Z75">
        <f t="shared" si="15"/>
        <v>49</v>
      </c>
      <c r="AA75">
        <f>+Y75*Fasit!F62</f>
        <v>49</v>
      </c>
      <c r="AC75" s="14">
        <f>MATCH(D75,Poeng!$B$2:$B$17,0)</f>
        <v>8</v>
      </c>
      <c r="AD75">
        <f t="shared" si="16"/>
        <v>64</v>
      </c>
      <c r="AE75">
        <f>+AC75*Fasit!G62</f>
        <v>72</v>
      </c>
    </row>
    <row r="76" spans="1:31" ht="12.75">
      <c r="A76" s="3">
        <f t="shared" si="17"/>
        <v>8</v>
      </c>
      <c r="B76" s="7" t="str">
        <f>MID(Over!F17,1,1)</f>
        <v>L</v>
      </c>
      <c r="C76" s="7" t="str">
        <f>MID(Over!F17,2,2)</f>
        <v>R-</v>
      </c>
      <c r="D76" s="7" t="str">
        <f>MID(Over!F17,4,2)</f>
        <v>2+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1</v>
      </c>
      <c r="L76" s="30">
        <f>+AC76-Fasit!G63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7</v>
      </c>
      <c r="Z76">
        <f t="shared" si="15"/>
        <v>49</v>
      </c>
      <c r="AA76">
        <f>+Y76*Fasit!F63</f>
        <v>42</v>
      </c>
      <c r="AC76" s="14">
        <f>MATCH(D76,Poeng!$B$2:$B$17,0)</f>
        <v>6</v>
      </c>
      <c r="AD76">
        <f t="shared" si="16"/>
        <v>36</v>
      </c>
      <c r="AE76">
        <f>+AC76*Fasit!G63</f>
        <v>36</v>
      </c>
    </row>
    <row r="77" spans="1:31" ht="12.75">
      <c r="A77" s="3">
        <f t="shared" si="17"/>
        <v>9</v>
      </c>
      <c r="B77" s="7" t="str">
        <f>MID(Over!F18,1,1)</f>
        <v>L</v>
      </c>
      <c r="C77" s="7" t="str">
        <f>MID(Over!F18,2,2)</f>
        <v>O+</v>
      </c>
      <c r="D77" s="7" t="str">
        <f>MID(Over!F18,4,2)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0</v>
      </c>
      <c r="L77" s="30">
        <f>+AC77-Fasit!G64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6</v>
      </c>
      <c r="Z77">
        <f t="shared" si="15"/>
        <v>36</v>
      </c>
      <c r="AA77">
        <f>+Y77*Fasit!F64</f>
        <v>36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MID(Over!F19,1,1)</f>
        <v>L</v>
      </c>
      <c r="C78" s="7" t="str">
        <f>MID(Over!F19,2,2)</f>
        <v>R </v>
      </c>
      <c r="D78" s="7" t="str">
        <f>MID(Over!F19,4,2)</f>
        <v>2-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4</v>
      </c>
      <c r="AD78">
        <f t="shared" si="16"/>
        <v>16</v>
      </c>
      <c r="AE78">
        <f>+AC78*Fasit!G65</f>
        <v>16</v>
      </c>
    </row>
    <row r="79" spans="1:31" ht="12.75">
      <c r="A79" s="3">
        <f t="shared" si="17"/>
        <v>11</v>
      </c>
      <c r="B79" s="7" t="str">
        <f>MID(Over!F20,1,1)</f>
        <v>L</v>
      </c>
      <c r="C79" s="7" t="str">
        <f>MID(Over!F20,2,2)</f>
        <v>O+</v>
      </c>
      <c r="D79" s="7" t="str">
        <f>MID(Over!F20,4,2)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1</v>
      </c>
      <c r="L79" s="30">
        <f>+AC79-Fasit!G66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6</v>
      </c>
      <c r="Z79">
        <f t="shared" si="15"/>
        <v>36</v>
      </c>
      <c r="AA79">
        <f>+Y79*Fasit!F66</f>
        <v>30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MID(Over!F21,1,1)</f>
        <v>L</v>
      </c>
      <c r="C80" s="7" t="str">
        <f>MID(Over!F21,2,2)</f>
        <v>O </v>
      </c>
      <c r="D80" s="7" t="str">
        <f>MID(Over!F21,4,2)</f>
        <v>2-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1</v>
      </c>
      <c r="M80" s="13">
        <f t="shared" si="13"/>
        <v>1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4</v>
      </c>
      <c r="AD80">
        <f t="shared" si="16"/>
        <v>16</v>
      </c>
      <c r="AE80">
        <f>+AC80*Fasit!G67</f>
        <v>12</v>
      </c>
    </row>
    <row r="81" spans="1:31" ht="12.75">
      <c r="A81" s="3">
        <f t="shared" si="17"/>
        <v>13</v>
      </c>
      <c r="B81" s="7" t="str">
        <f>MID(Over!F22,1,1)</f>
        <v>L</v>
      </c>
      <c r="C81" s="7" t="str">
        <f>MID(Over!F22,2,2)</f>
        <v>R-</v>
      </c>
      <c r="D81" s="7" t="str">
        <f>MID(Over!F22,4,2)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2</v>
      </c>
      <c r="L81" s="30">
        <f>+AC81-Fasit!G68</f>
        <v>0</v>
      </c>
      <c r="M81" s="13">
        <f t="shared" si="13"/>
        <v>2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7</v>
      </c>
      <c r="Z81">
        <f t="shared" si="15"/>
        <v>49</v>
      </c>
      <c r="AA81">
        <f>+Y81*Fasit!F68</f>
        <v>35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MID(Over!F23,1,1)</f>
        <v>L</v>
      </c>
      <c r="C82" s="7" t="str">
        <f>MID(Over!F23,2,2)</f>
        <v>R-</v>
      </c>
      <c r="D82" s="7" t="str">
        <f>MID(Over!F23,4,2)</f>
        <v>3-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1</v>
      </c>
      <c r="L82" s="30">
        <f>+AC82-Fasit!G69</f>
        <v>0</v>
      </c>
      <c r="M82" s="13">
        <f t="shared" si="13"/>
        <v>1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7</v>
      </c>
      <c r="Z82">
        <f t="shared" si="15"/>
        <v>49</v>
      </c>
      <c r="AA82">
        <f>+Y82*Fasit!F69</f>
        <v>42</v>
      </c>
      <c r="AC82" s="14">
        <f>MATCH(D82,Poeng!$B$2:$B$17,0)</f>
        <v>7</v>
      </c>
      <c r="AD82">
        <f t="shared" si="16"/>
        <v>49</v>
      </c>
      <c r="AE82">
        <f>+AC82*Fasit!G69</f>
        <v>49</v>
      </c>
    </row>
    <row r="83" spans="1:31" ht="12.75">
      <c r="A83" s="3">
        <f t="shared" si="17"/>
        <v>15</v>
      </c>
      <c r="B83" s="7" t="str">
        <f>MID(Over!F24,1,1)</f>
        <v>L</v>
      </c>
      <c r="C83" s="7" t="str">
        <f>MID(Over!F24,2,2)</f>
        <v>O+</v>
      </c>
      <c r="D83" s="7" t="str">
        <f>MID(Over!F24,4,2)</f>
        <v>2+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1</v>
      </c>
      <c r="L83" s="30">
        <f>+AC83-Fasit!G70</f>
        <v>0</v>
      </c>
      <c r="M83" s="13">
        <f t="shared" si="13"/>
        <v>1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6</v>
      </c>
      <c r="Z83">
        <f t="shared" si="15"/>
        <v>36</v>
      </c>
      <c r="AA83">
        <f>+Y83*Fasit!F70</f>
        <v>30</v>
      </c>
      <c r="AC83" s="14">
        <f>MATCH(D83,Poeng!$B$2:$B$17,0)</f>
        <v>6</v>
      </c>
      <c r="AD83">
        <f t="shared" si="16"/>
        <v>36</v>
      </c>
      <c r="AE83">
        <f>+AC83*Fasit!G70</f>
        <v>36</v>
      </c>
    </row>
    <row r="84" spans="1:31" ht="12.75">
      <c r="A84" s="3">
        <f t="shared" si="17"/>
        <v>16</v>
      </c>
      <c r="B84" s="7" t="str">
        <f>MID(Over!F25,1,1)</f>
        <v>L</v>
      </c>
      <c r="C84" s="7" t="str">
        <f>MID(Over!F25,2,2)</f>
        <v>R-</v>
      </c>
      <c r="D84" s="7" t="str">
        <f>MID(Over!F25,4,2)</f>
        <v>3-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1</v>
      </c>
      <c r="L84" s="30">
        <f>+AC84-Fasit!G71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7</v>
      </c>
      <c r="Z84">
        <f t="shared" si="15"/>
        <v>49</v>
      </c>
      <c r="AA84">
        <f>+Y84*Fasit!F71</f>
        <v>42</v>
      </c>
      <c r="AC84" s="14">
        <f>MATCH(D84,Poeng!$B$2:$B$17,0)</f>
        <v>7</v>
      </c>
      <c r="AD84">
        <f t="shared" si="16"/>
        <v>49</v>
      </c>
      <c r="AE84">
        <f>+AC84*Fasit!G71</f>
        <v>49</v>
      </c>
    </row>
    <row r="85" spans="1:31" ht="12.75">
      <c r="A85" s="3">
        <f t="shared" si="17"/>
        <v>17</v>
      </c>
      <c r="B85" s="7" t="str">
        <f>MID(Over!F26,1,1)</f>
        <v>L</v>
      </c>
      <c r="C85" s="7" t="str">
        <f>MID(Over!F26,2,2)</f>
        <v>R+</v>
      </c>
      <c r="D85" s="7" t="str">
        <f>MID(Over!F26,4,2)</f>
        <v>3+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1</v>
      </c>
      <c r="L85" s="30">
        <f>+AC85-Fasit!G72</f>
        <v>0</v>
      </c>
      <c r="M85" s="13">
        <f t="shared" si="13"/>
        <v>1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9</v>
      </c>
      <c r="Z85">
        <f t="shared" si="15"/>
        <v>81</v>
      </c>
      <c r="AA85">
        <f>+Y85*Fasit!F72</f>
        <v>72</v>
      </c>
      <c r="AC85" s="14">
        <f>MATCH(D85,Poeng!$B$2:$B$17,0)</f>
        <v>9</v>
      </c>
      <c r="AD85">
        <f t="shared" si="16"/>
        <v>81</v>
      </c>
      <c r="AE85">
        <f>+AC85*Fasit!G72</f>
        <v>81</v>
      </c>
    </row>
    <row r="86" spans="1:31" ht="12.75">
      <c r="A86" s="3">
        <f t="shared" si="17"/>
        <v>18</v>
      </c>
      <c r="B86" s="7" t="str">
        <f>MID(Over!F27,1,1)</f>
        <v>L</v>
      </c>
      <c r="C86" s="7" t="str">
        <f>MID(Over!F27,2,2)</f>
        <v>R </v>
      </c>
      <c r="D86" s="7" t="str">
        <f>MID(Over!F27,4,2)</f>
        <v>3 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8</v>
      </c>
      <c r="AD86">
        <f t="shared" si="16"/>
        <v>64</v>
      </c>
      <c r="AE86">
        <f>+AC86*Fasit!G73</f>
        <v>64</v>
      </c>
    </row>
    <row r="87" spans="1:31" ht="12.75">
      <c r="A87" s="3">
        <f t="shared" si="17"/>
        <v>19</v>
      </c>
      <c r="B87" s="7" t="str">
        <f>MID(Over!F28,1,1)</f>
        <v>L</v>
      </c>
      <c r="C87" s="7" t="str">
        <f>MID(Over!F28,2,2)</f>
        <v>O </v>
      </c>
      <c r="D87" s="7" t="str">
        <f>MID(Over!F28,4,2)</f>
        <v>2+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1</v>
      </c>
      <c r="M87" s="13">
        <f t="shared" si="13"/>
        <v>0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6</v>
      </c>
      <c r="AD87">
        <f t="shared" si="16"/>
        <v>36</v>
      </c>
      <c r="AE87">
        <f>+AC87*Fasit!G74</f>
        <v>30</v>
      </c>
    </row>
    <row r="88" spans="1:31" ht="12.75">
      <c r="A88" s="3">
        <f t="shared" si="17"/>
        <v>20</v>
      </c>
      <c r="B88" s="7" t="str">
        <f>MID(Over!F29,1,1)</f>
        <v>L</v>
      </c>
      <c r="C88" s="7" t="str">
        <f>MID(Over!F29,2,2)</f>
        <v>R+</v>
      </c>
      <c r="D88" s="7" t="str">
        <f>MID(Over!F29,4,2)</f>
        <v>3 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8</v>
      </c>
      <c r="AD88">
        <f t="shared" si="16"/>
        <v>64</v>
      </c>
      <c r="AE88">
        <f>+AC88*Fasit!G75</f>
        <v>64</v>
      </c>
    </row>
    <row r="89" spans="1:31" ht="12.75">
      <c r="A89" s="3">
        <f t="shared" si="17"/>
        <v>21</v>
      </c>
      <c r="B89" s="7" t="str">
        <f>MID(Over!F30,1,1)</f>
        <v>L</v>
      </c>
      <c r="C89" s="7" t="str">
        <f>MID(Over!F30,2,2)</f>
        <v>R-</v>
      </c>
      <c r="D89" s="7" t="str">
        <f>MID(Over!F30,4,2)</f>
        <v>3 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0</v>
      </c>
      <c r="L89" s="30">
        <f>+AC89-Fasit!G76</f>
        <v>0</v>
      </c>
      <c r="M89" s="13">
        <f t="shared" si="13"/>
        <v>0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7</v>
      </c>
      <c r="Z89">
        <f t="shared" si="15"/>
        <v>49</v>
      </c>
      <c r="AA89">
        <f>+Y89*Fasit!F76</f>
        <v>49</v>
      </c>
      <c r="AC89" s="14">
        <f>MATCH(D89,Poeng!$B$2:$B$17,0)</f>
        <v>8</v>
      </c>
      <c r="AD89">
        <f t="shared" si="16"/>
        <v>64</v>
      </c>
      <c r="AE89">
        <f>+AC89*Fasit!G76</f>
        <v>64</v>
      </c>
    </row>
    <row r="90" spans="1:31" ht="12.75">
      <c r="A90" s="3">
        <f t="shared" si="17"/>
        <v>22</v>
      </c>
      <c r="B90" s="7" t="str">
        <f>MID(Over!F31,1,1)</f>
        <v>L</v>
      </c>
      <c r="C90" s="7" t="str">
        <f>MID(Over!F31,2,2)</f>
        <v>R+</v>
      </c>
      <c r="D90" s="7" t="str">
        <f>MID(Over!F31,4,2)</f>
        <v>3-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0</v>
      </c>
      <c r="M90" s="13">
        <f t="shared" si="13"/>
        <v>0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7</v>
      </c>
      <c r="AD90">
        <f t="shared" si="16"/>
        <v>49</v>
      </c>
      <c r="AE90">
        <f>+AC90*Fasit!G77</f>
        <v>49</v>
      </c>
    </row>
    <row r="91" spans="1:31" ht="12.75">
      <c r="A91" s="3">
        <f t="shared" si="17"/>
        <v>23</v>
      </c>
      <c r="B91" s="7" t="str">
        <f>MID(Over!F32,1,1)</f>
        <v>L</v>
      </c>
      <c r="C91" s="7" t="str">
        <f>MID(Over!F32,2,2)</f>
        <v>O+</v>
      </c>
      <c r="D91" s="7" t="str">
        <f>MID(Over!F32,4,2)</f>
        <v>2-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0</v>
      </c>
      <c r="L91" s="30">
        <f>+AC91-Fasit!G78</f>
        <v>1</v>
      </c>
      <c r="M91" s="13">
        <f t="shared" si="13"/>
        <v>0</v>
      </c>
      <c r="N91" s="8">
        <f t="shared" si="14"/>
        <v>1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6</v>
      </c>
      <c r="Z91">
        <f t="shared" si="15"/>
        <v>36</v>
      </c>
      <c r="AA91">
        <f>+Y91*Fasit!F78</f>
        <v>36</v>
      </c>
      <c r="AC91" s="14">
        <f>MATCH(D91,Poeng!$B$2:$B$17,0)</f>
        <v>4</v>
      </c>
      <c r="AD91">
        <f t="shared" si="16"/>
        <v>16</v>
      </c>
      <c r="AE91">
        <f>+AC91*Fasit!G78</f>
        <v>12</v>
      </c>
    </row>
    <row r="92" spans="1:31" ht="12.75">
      <c r="A92" s="3">
        <f t="shared" si="17"/>
        <v>24</v>
      </c>
      <c r="B92" s="7" t="str">
        <f>MID(Over!F33,1,1)</f>
        <v>L</v>
      </c>
      <c r="C92" s="7" t="str">
        <f>MID(Over!F33,2,2)</f>
        <v>R </v>
      </c>
      <c r="D92" s="7" t="str">
        <f>MID(Over!F33,4,2)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2</v>
      </c>
      <c r="L92" s="30">
        <f>+AC92-Fasit!G79</f>
        <v>0</v>
      </c>
      <c r="M92" s="13">
        <f t="shared" si="13"/>
        <v>2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8</v>
      </c>
      <c r="Z92">
        <f t="shared" si="15"/>
        <v>64</v>
      </c>
      <c r="AA92">
        <f>+Y92*Fasit!F79</f>
        <v>48</v>
      </c>
      <c r="AC92" s="14">
        <f>MATCH(D92,Poeng!$B$2:$B$17,0)</f>
        <v>7</v>
      </c>
      <c r="AD92">
        <f t="shared" si="16"/>
        <v>49</v>
      </c>
      <c r="AE92">
        <f>+AC92*Fasit!G79</f>
        <v>49</v>
      </c>
    </row>
    <row r="93" spans="1:31" ht="12.75">
      <c r="A93" s="3">
        <f t="shared" si="17"/>
        <v>25</v>
      </c>
      <c r="B93" s="7" t="str">
        <f>MID(Over!F34,1,1)</f>
        <v>L</v>
      </c>
      <c r="C93" s="7" t="str">
        <f>MID(Over!F34,2,2)</f>
        <v>R </v>
      </c>
      <c r="D93" s="7" t="str">
        <f>MID(Over!F34,4,2)</f>
        <v>3-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3</v>
      </c>
      <c r="L93" s="30">
        <f>+AC93-Fasit!G80</f>
        <v>1</v>
      </c>
      <c r="M93" s="13">
        <f t="shared" si="13"/>
        <v>3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8</v>
      </c>
      <c r="Z93">
        <f t="shared" si="15"/>
        <v>64</v>
      </c>
      <c r="AA93">
        <f>+Y93*Fasit!F80</f>
        <v>40</v>
      </c>
      <c r="AC93" s="14">
        <f>MATCH(D93,Poeng!$B$2:$B$17,0)</f>
        <v>7</v>
      </c>
      <c r="AD93">
        <f t="shared" si="16"/>
        <v>49</v>
      </c>
      <c r="AE93">
        <f>+AC93*Fasit!G80</f>
        <v>42</v>
      </c>
    </row>
    <row r="94" spans="1:31" ht="12.75">
      <c r="A94" s="3">
        <f t="shared" si="17"/>
        <v>26</v>
      </c>
      <c r="B94" s="7" t="str">
        <f>MID(Over!F35,1,1)</f>
        <v>L</v>
      </c>
      <c r="C94" s="7" t="str">
        <f>MID(Over!F35,2,2)</f>
        <v>R+</v>
      </c>
      <c r="D94" s="7" t="str">
        <f>MID(Over!F35,4,2)</f>
        <v>4 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2</v>
      </c>
      <c r="M94" s="13">
        <f t="shared" si="13"/>
        <v>0</v>
      </c>
      <c r="N94" s="8">
        <f t="shared" si="14"/>
        <v>2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11</v>
      </c>
      <c r="AD94">
        <f t="shared" si="16"/>
        <v>121</v>
      </c>
      <c r="AE94">
        <f>+AC94*Fasit!G81</f>
        <v>99</v>
      </c>
    </row>
    <row r="95" spans="1:31" ht="12.75">
      <c r="A95" s="3">
        <f t="shared" si="17"/>
        <v>27</v>
      </c>
      <c r="B95" s="7" t="str">
        <f>MID(Over!F36,1,1)</f>
        <v>L</v>
      </c>
      <c r="C95" s="7" t="str">
        <f>MID(Over!F36,2,2)</f>
        <v>R </v>
      </c>
      <c r="D95" s="7" t="str">
        <f>MID(Over!F36,4,2)</f>
        <v>3+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1</v>
      </c>
      <c r="L95" s="30">
        <f>+AC95-Fasit!G82</f>
        <v>-1</v>
      </c>
      <c r="M95" s="13">
        <f t="shared" si="13"/>
        <v>1</v>
      </c>
      <c r="N95" s="8">
        <f t="shared" si="14"/>
        <v>1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8</v>
      </c>
      <c r="Z95">
        <f t="shared" si="15"/>
        <v>64</v>
      </c>
      <c r="AA95">
        <f>+Y95*Fasit!F82</f>
        <v>56</v>
      </c>
      <c r="AC95" s="14">
        <f>MATCH(D95,Poeng!$B$2:$B$17,0)</f>
        <v>9</v>
      </c>
      <c r="AD95">
        <f t="shared" si="16"/>
        <v>81</v>
      </c>
      <c r="AE95">
        <f>+AC95*Fasit!G82</f>
        <v>90</v>
      </c>
    </row>
    <row r="96" spans="1:31" ht="12.75">
      <c r="A96" s="3">
        <f t="shared" si="17"/>
        <v>28</v>
      </c>
      <c r="B96" s="7" t="str">
        <f>MID(Over!F37,1,1)</f>
        <v>L</v>
      </c>
      <c r="C96" s="7" t="str">
        <f>MID(Over!F37,2,2)</f>
        <v>R+</v>
      </c>
      <c r="D96" s="7" t="str">
        <f>MID(Over!F37,4,2)</f>
        <v>3-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0</v>
      </c>
      <c r="M96" s="13">
        <f t="shared" si="13"/>
        <v>0</v>
      </c>
      <c r="N96" s="8">
        <f t="shared" si="14"/>
        <v>0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7</v>
      </c>
      <c r="AD96">
        <f t="shared" si="16"/>
        <v>49</v>
      </c>
      <c r="AE96">
        <f>+AC96*Fasit!G83</f>
        <v>49</v>
      </c>
    </row>
    <row r="97" spans="1:31" ht="12.75">
      <c r="A97" s="3">
        <f t="shared" si="17"/>
        <v>29</v>
      </c>
      <c r="B97" s="7" t="str">
        <f>MID(Over!F38,1,1)</f>
        <v>L</v>
      </c>
      <c r="C97" s="7" t="str">
        <f>MID(Over!F38,2,2)</f>
        <v>R+</v>
      </c>
      <c r="D97" s="7" t="str">
        <f>MID(Over!F38,4,2)</f>
        <v>3-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1</v>
      </c>
      <c r="L97" s="30">
        <f>+AC97-Fasit!G84</f>
        <v>-1</v>
      </c>
      <c r="M97" s="13">
        <f t="shared" si="13"/>
        <v>1</v>
      </c>
      <c r="N97" s="8">
        <f t="shared" si="14"/>
        <v>1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9</v>
      </c>
      <c r="Z97">
        <f t="shared" si="15"/>
        <v>81</v>
      </c>
      <c r="AA97">
        <f>+Y97*Fasit!F84</f>
        <v>72</v>
      </c>
      <c r="AC97" s="14">
        <f>MATCH(D97,Poeng!$B$2:$B$17,0)</f>
        <v>7</v>
      </c>
      <c r="AD97">
        <f t="shared" si="16"/>
        <v>49</v>
      </c>
      <c r="AE97">
        <f>+AC97*Fasit!G84</f>
        <v>56</v>
      </c>
    </row>
    <row r="98" spans="1:31" ht="12.75">
      <c r="A98" s="3">
        <f t="shared" si="17"/>
        <v>30</v>
      </c>
      <c r="B98" s="7" t="str">
        <f>MID(Over!F39,1,1)</f>
        <v>L</v>
      </c>
      <c r="C98" s="7" t="str">
        <f>MID(Over!F39,2,2)</f>
        <v>U-</v>
      </c>
      <c r="D98" s="7" t="str">
        <f>MID(Over!F39,4,2)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1</v>
      </c>
      <c r="L98" s="30">
        <f>+AC98-Fasit!G85</f>
        <v>0</v>
      </c>
      <c r="M98" s="13">
        <f t="shared" si="13"/>
        <v>1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10</v>
      </c>
      <c r="Z98">
        <f t="shared" si="15"/>
        <v>100</v>
      </c>
      <c r="AA98">
        <f>+Y98*Fasit!F85</f>
        <v>90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MID(Over!F40,1,1)</f>
        <v>L</v>
      </c>
      <c r="C99" s="7" t="str">
        <f>MID(Over!F40,2,2)</f>
        <v>R </v>
      </c>
      <c r="D99" s="7" t="str">
        <f>MID(Over!F40,4,2)</f>
        <v>2 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-2</v>
      </c>
      <c r="M99" s="13">
        <f t="shared" si="13"/>
        <v>0</v>
      </c>
      <c r="N99" s="8">
        <f t="shared" si="14"/>
        <v>2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5</v>
      </c>
      <c r="AD99">
        <f t="shared" si="16"/>
        <v>25</v>
      </c>
      <c r="AE99">
        <f>+AC99*Fasit!G86</f>
        <v>35</v>
      </c>
    </row>
    <row r="100" spans="1:31" ht="12.75">
      <c r="A100" s="3">
        <f t="shared" si="17"/>
        <v>32</v>
      </c>
      <c r="B100" s="7" t="str">
        <f>MID(Over!F41,1,1)</f>
        <v>L</v>
      </c>
      <c r="C100" s="7" t="str">
        <f>MID(Over!F41,2,2)</f>
        <v>R-</v>
      </c>
      <c r="D100" s="7" t="str">
        <f>MID(Over!F41,4,2)</f>
        <v>2 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0</v>
      </c>
      <c r="L100" s="30">
        <f>+AC100-Fasit!G87</f>
        <v>0</v>
      </c>
      <c r="M100" s="13">
        <f t="shared" si="13"/>
        <v>0</v>
      </c>
      <c r="N100" s="8">
        <f t="shared" si="14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7</v>
      </c>
      <c r="Z100">
        <f t="shared" si="15"/>
        <v>49</v>
      </c>
      <c r="AA100">
        <f>+Y100*Fasit!F87</f>
        <v>49</v>
      </c>
      <c r="AC100" s="14">
        <f>MATCH(D100,Poeng!$B$2:$B$17,0)</f>
        <v>5</v>
      </c>
      <c r="AD100">
        <f t="shared" si="16"/>
        <v>25</v>
      </c>
      <c r="AE100">
        <f>+AC100*Fasit!G87</f>
        <v>25</v>
      </c>
    </row>
    <row r="101" spans="1:31" ht="12.75">
      <c r="A101" s="3">
        <f t="shared" si="17"/>
        <v>33</v>
      </c>
      <c r="B101" s="7" t="str">
        <f>MID(Over!F42,1,1)</f>
        <v>L</v>
      </c>
      <c r="C101" s="7" t="str">
        <f>MID(Over!F42,2,2)</f>
        <v>R </v>
      </c>
      <c r="D101" s="7" t="str">
        <f>MID(Over!F42,4,2)</f>
        <v>3 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0</v>
      </c>
      <c r="M101" s="13">
        <f t="shared" si="13"/>
        <v>0</v>
      </c>
      <c r="N101" s="8">
        <f t="shared" si="14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8</v>
      </c>
      <c r="AD101">
        <f t="shared" si="16"/>
        <v>64</v>
      </c>
      <c r="AE101">
        <f>+AC101*Fasit!G88</f>
        <v>64</v>
      </c>
    </row>
    <row r="102" spans="1:31" ht="12.75">
      <c r="A102" s="3">
        <f t="shared" si="17"/>
        <v>34</v>
      </c>
      <c r="B102" s="7" t="str">
        <f>MID(Over!F43,1,1)</f>
        <v>L</v>
      </c>
      <c r="C102" s="7" t="str">
        <f>MID(Over!F43,2,2)</f>
        <v>O+</v>
      </c>
      <c r="D102" s="7" t="str">
        <f>MID(Over!F43,4,2)</f>
        <v>2+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1</v>
      </c>
      <c r="L102" s="30">
        <f>+AC102-Fasit!G89</f>
        <v>0</v>
      </c>
      <c r="M102" s="13">
        <f t="shared" si="13"/>
        <v>1</v>
      </c>
      <c r="N102" s="8">
        <f t="shared" si="14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6</v>
      </c>
      <c r="Z102">
        <f t="shared" si="15"/>
        <v>36</v>
      </c>
      <c r="AA102">
        <f>+Y102*Fasit!F89</f>
        <v>30</v>
      </c>
      <c r="AC102" s="14">
        <f>MATCH(D102,Poeng!$B$2:$B$17,0)</f>
        <v>6</v>
      </c>
      <c r="AD102">
        <f t="shared" si="16"/>
        <v>36</v>
      </c>
      <c r="AE102">
        <f>+AC102*Fasit!G89</f>
        <v>36</v>
      </c>
    </row>
    <row r="103" spans="1:31" ht="12.75">
      <c r="A103" s="3">
        <f t="shared" si="17"/>
        <v>35</v>
      </c>
      <c r="B103" s="7" t="str">
        <f>MID(Over!F44,1,1)</f>
        <v>L</v>
      </c>
      <c r="C103" s="7" t="str">
        <f>MID(Over!F44,2,2)</f>
        <v>R </v>
      </c>
      <c r="D103" s="7" t="str">
        <f>MID(Over!F44,4,2)</f>
        <v>3+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-1</v>
      </c>
      <c r="M103" s="13">
        <f t="shared" si="13"/>
        <v>1</v>
      </c>
      <c r="N103" s="8">
        <f t="shared" si="14"/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9</v>
      </c>
      <c r="AD103">
        <f t="shared" si="16"/>
        <v>81</v>
      </c>
      <c r="AE103">
        <f>+AC103*Fasit!G90</f>
        <v>90</v>
      </c>
    </row>
    <row r="104" spans="1:31" ht="12.75">
      <c r="A104" s="3">
        <f t="shared" si="17"/>
        <v>36</v>
      </c>
      <c r="B104" s="7" t="str">
        <f>MID(Over!F45,1,1)</f>
        <v>L</v>
      </c>
      <c r="C104" s="7" t="str">
        <f>MID(Over!F45,2,2)</f>
        <v>R-</v>
      </c>
      <c r="D104" s="7" t="str">
        <f>MID(Over!F45,4,2)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0</v>
      </c>
      <c r="L104" s="30">
        <f>+AC104-Fasit!G91</f>
        <v>0</v>
      </c>
      <c r="M104" s="13">
        <f t="shared" si="13"/>
        <v>0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7</v>
      </c>
      <c r="Z104">
        <f t="shared" si="15"/>
        <v>49</v>
      </c>
      <c r="AA104">
        <f>+Y104*Fasit!F91</f>
        <v>49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MID(Over!F46,1,1)</f>
        <v>L</v>
      </c>
      <c r="C105" s="7" t="str">
        <f>MID(Over!F46,2,2)</f>
        <v>R </v>
      </c>
      <c r="D105" s="7" t="str">
        <f>MID(Over!F46,4,2)</f>
        <v>1 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0</v>
      </c>
      <c r="L105" s="30">
        <f>+AC105-Fasit!G92</f>
        <v>0</v>
      </c>
      <c r="M105" s="13">
        <f t="shared" si="13"/>
        <v>0</v>
      </c>
      <c r="N105" s="8">
        <f t="shared" si="14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8</v>
      </c>
      <c r="Z105">
        <f t="shared" si="15"/>
        <v>64</v>
      </c>
      <c r="AA105">
        <f>+Y105*Fasit!F92</f>
        <v>64</v>
      </c>
      <c r="AC105" s="14">
        <f>MATCH(D105,Poeng!$B$2:$B$17,0)</f>
        <v>2</v>
      </c>
      <c r="AD105">
        <f t="shared" si="16"/>
        <v>4</v>
      </c>
      <c r="AE105">
        <f>+AC105*Fasit!G92</f>
        <v>4</v>
      </c>
    </row>
    <row r="106" spans="1:31" ht="12.75">
      <c r="A106" s="3">
        <f t="shared" si="17"/>
        <v>38</v>
      </c>
      <c r="B106" s="7" t="str">
        <f>MID(Over!F47,1,1)</f>
        <v>L</v>
      </c>
      <c r="C106" s="7" t="str">
        <f>MID(Over!F47,2,2)</f>
        <v>R </v>
      </c>
      <c r="D106" s="7" t="str">
        <f>MID(Over!F47,4,2)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-1</v>
      </c>
      <c r="L106" s="30">
        <f>+AC106-Fasit!G93</f>
        <v>0</v>
      </c>
      <c r="M106" s="13">
        <f t="shared" si="13"/>
        <v>1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8</v>
      </c>
      <c r="Z106">
        <f t="shared" si="15"/>
        <v>64</v>
      </c>
      <c r="AA106">
        <f>+Y106*Fasit!F93</f>
        <v>72</v>
      </c>
      <c r="AC106" s="14">
        <f>MATCH(D106,Poeng!$B$2:$B$17,0)</f>
        <v>3</v>
      </c>
      <c r="AD106">
        <f t="shared" si="16"/>
        <v>9</v>
      </c>
      <c r="AE106">
        <f>+AC106*Fasit!G93</f>
        <v>9</v>
      </c>
    </row>
    <row r="107" spans="1:31" ht="12.75">
      <c r="A107" s="3">
        <f t="shared" si="17"/>
        <v>39</v>
      </c>
      <c r="B107" s="7" t="str">
        <f>MID(Over!F48,1,1)</f>
        <v>L</v>
      </c>
      <c r="C107" s="7" t="str">
        <f>MID(Over!F48,2,2)</f>
        <v>R </v>
      </c>
      <c r="D107" s="7" t="str">
        <f>MID(Over!F48,4,2)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1</v>
      </c>
      <c r="L107" s="30">
        <f>+AC107-Fasit!G94</f>
        <v>0</v>
      </c>
      <c r="M107" s="13">
        <f t="shared" si="13"/>
        <v>1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8</v>
      </c>
      <c r="Z107">
        <f t="shared" si="15"/>
        <v>64</v>
      </c>
      <c r="AA107">
        <f>+Y107*Fasit!F94</f>
        <v>56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MID(Over!F49,1,1)</f>
        <v>L</v>
      </c>
      <c r="C108" s="7" t="str">
        <f>MID(Over!F49,2,2)</f>
        <v>U-</v>
      </c>
      <c r="D108" s="7" t="str">
        <f>MID(Over!F49,4,2)</f>
        <v>2+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-1</v>
      </c>
      <c r="L108" s="30">
        <f>+AC108-Fasit!G95</f>
        <v>-1</v>
      </c>
      <c r="M108" s="13">
        <f t="shared" si="13"/>
        <v>1</v>
      </c>
      <c r="N108" s="8">
        <f t="shared" si="14"/>
        <v>1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10</v>
      </c>
      <c r="Z108">
        <f t="shared" si="15"/>
        <v>100</v>
      </c>
      <c r="AA108">
        <f>+Y108*Fasit!F95</f>
        <v>110</v>
      </c>
      <c r="AC108" s="14">
        <f>MATCH(D108,Poeng!$B$2:$B$17,0)</f>
        <v>6</v>
      </c>
      <c r="AD108">
        <f t="shared" si="16"/>
        <v>36</v>
      </c>
      <c r="AE108">
        <f>+AC108*Fasit!G95</f>
        <v>42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+Over!G7</f>
        <v>2</v>
      </c>
      <c r="D7" s="1"/>
      <c r="E7" s="62" t="s">
        <v>106</v>
      </c>
      <c r="F7" s="3"/>
      <c r="G7" s="61" t="str">
        <f>+Over!G8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72.78699085838745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34.7943750000001</v>
      </c>
      <c r="AW11" s="15">
        <f>100-(POWER((D25/20),3))</f>
        <v>61.556640625</v>
      </c>
      <c r="AX11" s="15">
        <f>100-((POWER((100-D26),2.1))/4)</f>
        <v>59.18251236790538</v>
      </c>
      <c r="AY11" s="3"/>
      <c r="AZ11" s="15">
        <f>+AV11*0.2+AW11*0.4+AX11*0.4</f>
        <v>55.25453619716218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4.449374999999961</v>
      </c>
      <c r="AW12" s="15">
        <f>100-(POWER((E25/20),3))</f>
        <v>61.556640625</v>
      </c>
      <c r="AX12" s="15">
        <f>100-((POWER((100-E26),2.1))/4)</f>
        <v>95.54726282000044</v>
      </c>
      <c r="AY12" s="3"/>
      <c r="AZ12" s="15">
        <f>+AV12*0.2+AW12*0.4+AX12*0.4</f>
        <v>63.731436378000176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99.375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34.7943750000001</v>
      </c>
      <c r="D15" s="15">
        <f t="shared" si="0"/>
        <v>61.556640625</v>
      </c>
      <c r="E15" s="15">
        <f t="shared" si="0"/>
        <v>59.18251236790538</v>
      </c>
      <c r="F15" s="3"/>
      <c r="G15" s="35">
        <f>+C15*0.2+D15*0.4+E15*0.4</f>
        <v>55.25453619716218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4.449374999999961</v>
      </c>
      <c r="D16" s="15">
        <f t="shared" si="0"/>
        <v>61.556640625</v>
      </c>
      <c r="E16" s="15">
        <f t="shared" si="0"/>
        <v>95.54726282000044</v>
      </c>
      <c r="F16" s="3"/>
      <c r="G16" s="35">
        <f>+C16*0.2+D16*0.4+E16*0.4</f>
        <v>63.731436378000176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7.25</v>
      </c>
      <c r="D19" s="16">
        <f>+SQRT((Z67-(C19*C19*C10))/C10)</f>
        <v>1.5929532322073992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5.875</v>
      </c>
      <c r="D20" s="16">
        <f>+SQRT((AD67-(C20*C20*C10))/C10)</f>
        <v>2.1701094442446904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0.47499999999999964</v>
      </c>
      <c r="E23" s="12">
        <f>+C20-Fasit!C10</f>
        <v>-0.5750000000000002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47.499999999999964</v>
      </c>
      <c r="E24" s="15">
        <f>+(C20-Fasit!C10)*100</f>
        <v>-57.500000000000014</v>
      </c>
      <c r="F24" s="17"/>
      <c r="G24" s="1" t="s">
        <v>136</v>
      </c>
      <c r="H24" s="3"/>
      <c r="I24" s="10">
        <f>+AD50</f>
        <v>592.5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2.5</v>
      </c>
      <c r="D25" s="15">
        <f>100*M67/C10</f>
        <v>67.5</v>
      </c>
      <c r="E25" s="15">
        <f>100*N67/C10</f>
        <v>67.5</v>
      </c>
      <c r="F25" s="3"/>
      <c r="G25" s="1" t="s">
        <v>137</v>
      </c>
      <c r="H25" s="3"/>
      <c r="I25" s="10">
        <f>+AE50</f>
        <v>852.5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88.68212517735594</v>
      </c>
      <c r="E26" s="15">
        <f>100*(((AE67-(C20*Fasit!C10*C10))/C10)/(D20*Fasit!D10))</f>
        <v>96.05937359174544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0</v>
      </c>
      <c r="D38" s="15">
        <f t="shared" si="2"/>
        <v>0</v>
      </c>
      <c r="E38" s="3"/>
      <c r="F38">
        <f>+Fasit!B15</f>
        <v>1</v>
      </c>
      <c r="G38">
        <f t="shared" si="3"/>
        <v>-1</v>
      </c>
      <c r="H38" s="3"/>
      <c r="I38" s="3"/>
      <c r="J38" s="19" t="s">
        <v>25</v>
      </c>
      <c r="K38">
        <f aca="true" t="shared" si="7" ref="K38:K51">COUNTIF($D$69:$D$108,J38)</f>
        <v>3</v>
      </c>
      <c r="L38" s="15">
        <f aca="true" t="shared" si="8" ref="L38:L51">100*K38/$C$10</f>
        <v>7.5</v>
      </c>
      <c r="M38" s="3"/>
      <c r="N38">
        <f>+Fasit!F15</f>
        <v>4</v>
      </c>
      <c r="O38">
        <f t="shared" si="4"/>
        <v>-1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1</v>
      </c>
      <c r="D39" s="15">
        <f t="shared" si="2"/>
        <v>2.5</v>
      </c>
      <c r="E39" s="3"/>
      <c r="F39">
        <f>+Fasit!B16</f>
        <v>1</v>
      </c>
      <c r="G39">
        <f t="shared" si="3"/>
        <v>0</v>
      </c>
      <c r="H39" s="3"/>
      <c r="I39" s="1"/>
      <c r="J39" s="8" t="s">
        <v>3</v>
      </c>
      <c r="K39">
        <f t="shared" si="7"/>
        <v>6</v>
      </c>
      <c r="L39" s="15">
        <f t="shared" si="8"/>
        <v>15</v>
      </c>
      <c r="M39" s="3"/>
      <c r="N39">
        <f>+Fasit!F16</f>
        <v>4</v>
      </c>
      <c r="O39">
        <f t="shared" si="4"/>
        <v>2</v>
      </c>
      <c r="P39" s="3"/>
      <c r="Q39" s="3">
        <v>-2</v>
      </c>
      <c r="R39">
        <f t="shared" si="5"/>
        <v>1</v>
      </c>
      <c r="S39">
        <f t="shared" si="6"/>
        <v>4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2</v>
      </c>
      <c r="S40">
        <f t="shared" si="6"/>
        <v>17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6</v>
      </c>
      <c r="D41" s="15">
        <f t="shared" si="2"/>
        <v>15</v>
      </c>
      <c r="E41" s="3"/>
      <c r="F41">
        <f>+Fasit!B18</f>
        <v>7</v>
      </c>
      <c r="G41">
        <f t="shared" si="3"/>
        <v>-1</v>
      </c>
      <c r="H41" s="3"/>
      <c r="I41" s="22"/>
      <c r="J41" s="19" t="s">
        <v>22</v>
      </c>
      <c r="K41">
        <f t="shared" si="7"/>
        <v>7</v>
      </c>
      <c r="L41" s="15">
        <f t="shared" si="8"/>
        <v>17.5</v>
      </c>
      <c r="M41" s="3"/>
      <c r="N41">
        <f>+Fasit!F18</f>
        <v>3</v>
      </c>
      <c r="O41">
        <f t="shared" si="4"/>
        <v>4</v>
      </c>
      <c r="P41" s="3"/>
      <c r="Q41" s="3">
        <v>0</v>
      </c>
      <c r="R41">
        <f t="shared" si="5"/>
        <v>18</v>
      </c>
      <c r="S41">
        <f t="shared" si="6"/>
        <v>17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1</v>
      </c>
      <c r="D42" s="15">
        <f t="shared" si="2"/>
        <v>2.5</v>
      </c>
      <c r="E42" s="3"/>
      <c r="F42">
        <f>+Fasit!B19</f>
        <v>6</v>
      </c>
      <c r="G42">
        <f t="shared" si="3"/>
        <v>-5</v>
      </c>
      <c r="H42" s="3"/>
      <c r="I42" s="22"/>
      <c r="J42" s="8" t="s">
        <v>9</v>
      </c>
      <c r="K42">
        <f t="shared" si="7"/>
        <v>5</v>
      </c>
      <c r="L42" s="15">
        <f t="shared" si="8"/>
        <v>12.5</v>
      </c>
      <c r="M42" s="3"/>
      <c r="N42">
        <f>+Fasit!F19</f>
        <v>5</v>
      </c>
      <c r="O42">
        <f t="shared" si="4"/>
        <v>0</v>
      </c>
      <c r="P42" s="3"/>
      <c r="Q42" s="3">
        <v>1</v>
      </c>
      <c r="R42">
        <f t="shared" si="5"/>
        <v>15</v>
      </c>
      <c r="S42">
        <f t="shared" si="6"/>
        <v>2</v>
      </c>
      <c r="T42" s="3"/>
      <c r="U42" s="3"/>
      <c r="V42" s="3"/>
      <c r="W42" s="3">
        <v>-2</v>
      </c>
      <c r="X42">
        <f t="shared" si="9"/>
        <v>1</v>
      </c>
      <c r="Y42">
        <f t="shared" si="10"/>
        <v>4</v>
      </c>
      <c r="Z42" s="7"/>
      <c r="AA42" s="26">
        <f t="shared" si="11"/>
        <v>2.5</v>
      </c>
      <c r="AB42" s="46">
        <f t="shared" si="12"/>
        <v>10</v>
      </c>
      <c r="AC42" s="7"/>
      <c r="AD42" s="21">
        <f>+AA42*-9</f>
        <v>-22.5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10</v>
      </c>
      <c r="D43" s="15">
        <f t="shared" si="2"/>
        <v>25</v>
      </c>
      <c r="E43" s="3"/>
      <c r="F43">
        <f>+Fasit!B20</f>
        <v>11</v>
      </c>
      <c r="G43">
        <f t="shared" si="3"/>
        <v>-1</v>
      </c>
      <c r="H43" s="3"/>
      <c r="I43" s="22"/>
      <c r="J43" s="8" t="s">
        <v>12</v>
      </c>
      <c r="K43">
        <f t="shared" si="7"/>
        <v>11</v>
      </c>
      <c r="L43" s="15">
        <f t="shared" si="8"/>
        <v>27.5</v>
      </c>
      <c r="M43" s="3"/>
      <c r="N43">
        <f>+Fasit!F20</f>
        <v>9</v>
      </c>
      <c r="O43">
        <f t="shared" si="4"/>
        <v>2</v>
      </c>
      <c r="P43" s="3"/>
      <c r="Q43" s="3">
        <v>2</v>
      </c>
      <c r="R43">
        <f t="shared" si="5"/>
        <v>4</v>
      </c>
      <c r="S43">
        <f t="shared" si="6"/>
        <v>0</v>
      </c>
      <c r="T43" s="3"/>
      <c r="U43" s="3"/>
      <c r="V43" s="3"/>
      <c r="W43" s="3">
        <v>-1</v>
      </c>
      <c r="X43">
        <f t="shared" si="9"/>
        <v>2</v>
      </c>
      <c r="Y43">
        <f t="shared" si="10"/>
        <v>17</v>
      </c>
      <c r="Z43" s="7"/>
      <c r="AA43" s="26">
        <f t="shared" si="11"/>
        <v>5</v>
      </c>
      <c r="AB43" s="46">
        <f t="shared" si="12"/>
        <v>42.5</v>
      </c>
      <c r="AC43" s="7"/>
      <c r="AD43" s="21">
        <f>+AA43*6</f>
        <v>30</v>
      </c>
      <c r="AE43" s="21">
        <f>+AB43*9</f>
        <v>382.5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14</v>
      </c>
      <c r="D44" s="15">
        <f t="shared" si="2"/>
        <v>35</v>
      </c>
      <c r="E44" s="3"/>
      <c r="F44">
        <f>+Fasit!B21</f>
        <v>5</v>
      </c>
      <c r="G44">
        <f t="shared" si="3"/>
        <v>9</v>
      </c>
      <c r="H44" s="3"/>
      <c r="I44" s="22"/>
      <c r="J44" s="19" t="s">
        <v>60</v>
      </c>
      <c r="K44">
        <f t="shared" si="7"/>
        <v>6</v>
      </c>
      <c r="L44" s="15">
        <f t="shared" si="8"/>
        <v>15</v>
      </c>
      <c r="M44" s="3"/>
      <c r="N44">
        <f>+Fasit!F21</f>
        <v>6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18</v>
      </c>
      <c r="Y44">
        <f t="shared" si="10"/>
        <v>17</v>
      </c>
      <c r="Z44" s="7"/>
      <c r="AA44" s="26">
        <f t="shared" si="11"/>
        <v>45</v>
      </c>
      <c r="AB44" s="46">
        <f t="shared" si="12"/>
        <v>42.5</v>
      </c>
      <c r="AC44" s="7"/>
      <c r="AD44" s="21">
        <f>+AA44*10</f>
        <v>450</v>
      </c>
      <c r="AE44" s="21">
        <f>+AB44*10</f>
        <v>425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6</v>
      </c>
      <c r="D45" s="15">
        <f t="shared" si="2"/>
        <v>15</v>
      </c>
      <c r="E45" s="3"/>
      <c r="F45">
        <f>+Fasit!B22</f>
        <v>7</v>
      </c>
      <c r="G45">
        <f t="shared" si="3"/>
        <v>-1</v>
      </c>
      <c r="H45" s="3"/>
      <c r="I45" s="22"/>
      <c r="J45" s="19" t="s">
        <v>15</v>
      </c>
      <c r="K45">
        <f t="shared" si="7"/>
        <v>1</v>
      </c>
      <c r="L45" s="15">
        <f t="shared" si="8"/>
        <v>2.5</v>
      </c>
      <c r="M45" s="3"/>
      <c r="N45">
        <f>+Fasit!F22</f>
        <v>4</v>
      </c>
      <c r="O45">
        <f t="shared" si="4"/>
        <v>-3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15</v>
      </c>
      <c r="Y45">
        <f t="shared" si="10"/>
        <v>2</v>
      </c>
      <c r="Z45" s="7"/>
      <c r="AA45" s="26">
        <f t="shared" si="11"/>
        <v>37.5</v>
      </c>
      <c r="AB45" s="46">
        <f t="shared" si="12"/>
        <v>5</v>
      </c>
      <c r="AC45" s="7"/>
      <c r="AD45" s="21">
        <f>+AA45*6</f>
        <v>225</v>
      </c>
      <c r="AE45" s="21">
        <f>+AB45*9</f>
        <v>45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0</v>
      </c>
      <c r="D46" s="15">
        <f t="shared" si="2"/>
        <v>0</v>
      </c>
      <c r="E46" s="3"/>
      <c r="F46">
        <f>+Fasit!B23</f>
        <v>0</v>
      </c>
      <c r="G46">
        <f t="shared" si="3"/>
        <v>0</v>
      </c>
      <c r="H46" s="3"/>
      <c r="I46" s="22"/>
      <c r="J46" s="19" t="s">
        <v>16</v>
      </c>
      <c r="K46">
        <f t="shared" si="7"/>
        <v>0</v>
      </c>
      <c r="L46" s="15">
        <f t="shared" si="8"/>
        <v>0</v>
      </c>
      <c r="M46" s="3"/>
      <c r="N46">
        <f>+Fasit!F23</f>
        <v>3</v>
      </c>
      <c r="O46">
        <f t="shared" si="4"/>
        <v>-3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4</v>
      </c>
      <c r="Y46">
        <f t="shared" si="10"/>
        <v>0</v>
      </c>
      <c r="Z46" s="7"/>
      <c r="AA46" s="26">
        <f t="shared" si="11"/>
        <v>10</v>
      </c>
      <c r="AB46" s="46">
        <f t="shared" si="12"/>
        <v>0</v>
      </c>
      <c r="AC46" s="7"/>
      <c r="AD46" s="21">
        <f>+AA46*-9</f>
        <v>-90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1</v>
      </c>
      <c r="D47" s="15">
        <f t="shared" si="2"/>
        <v>2.5</v>
      </c>
      <c r="E47" s="3"/>
      <c r="F47">
        <f>+Fasit!B24</f>
        <v>1</v>
      </c>
      <c r="G47">
        <f t="shared" si="3"/>
        <v>0</v>
      </c>
      <c r="H47" s="3"/>
      <c r="I47" s="22"/>
      <c r="J47" s="19" t="s">
        <v>61</v>
      </c>
      <c r="K47">
        <f t="shared" si="7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1</v>
      </c>
      <c r="L48" s="15">
        <f t="shared" si="8"/>
        <v>2.5</v>
      </c>
      <c r="M48" s="3"/>
      <c r="N48">
        <f>+Fasit!F25</f>
        <v>1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592.5</v>
      </c>
      <c r="AE50" s="84">
        <f>SUM(AE40:AE49)</f>
        <v>852.5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0">
      <c r="A56" s="8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2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3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4" ht="18">
      <c r="A64" s="3"/>
      <c r="B64" s="58" t="s">
        <v>164</v>
      </c>
      <c r="C64" s="3"/>
      <c r="D64" s="3"/>
      <c r="E64" s="3"/>
      <c r="F64" s="3"/>
      <c r="G64" s="3"/>
      <c r="H64" s="3"/>
      <c r="I64" s="3"/>
      <c r="J64" s="58" t="s">
        <v>159</v>
      </c>
      <c r="K64" s="1"/>
      <c r="L64" s="1"/>
      <c r="M64" s="1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1</v>
      </c>
      <c r="K67" s="11">
        <f>SUM(K69:K108)</f>
        <v>19</v>
      </c>
      <c r="L67" s="11">
        <f>SUM(L69:L108)</f>
        <v>-23</v>
      </c>
      <c r="M67" s="11">
        <f>SUM(M69:M108)</f>
        <v>27</v>
      </c>
      <c r="N67" s="11">
        <f>SUM(N69:N108)</f>
        <v>27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290</v>
      </c>
      <c r="Z67" s="7">
        <f>SUM(Z69:Z108)</f>
        <v>2204</v>
      </c>
      <c r="AA67" s="7">
        <f>SUM(AA69:AA108)</f>
        <v>2067</v>
      </c>
      <c r="AC67" s="7">
        <f>SUM(AC69:AC108)</f>
        <v>235</v>
      </c>
      <c r="AD67" s="7">
        <f>SUM(AD69:AD108)</f>
        <v>1569</v>
      </c>
      <c r="AE67" s="7">
        <f>SUM(AE69:AE108)</f>
        <v>1725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MID(Over!G10,1,1)</f>
        <v>S</v>
      </c>
      <c r="C69" s="7" t="str">
        <f>MID(Over!G10,2,2)</f>
        <v>P+</v>
      </c>
      <c r="D69" s="7" t="str">
        <f>MID(Over!G10,4,2)</f>
        <v>1+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1</v>
      </c>
      <c r="L69" s="30">
        <f>+AC69-Fasit!G56</f>
        <v>1</v>
      </c>
      <c r="M69" s="13">
        <f aca="true" t="shared" si="13" ref="M69:M108">+ABS(K69)</f>
        <v>1</v>
      </c>
      <c r="N69" s="8">
        <f aca="true" t="shared" si="14" ref="N69:N108">+ABS(L69)</f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3</v>
      </c>
      <c r="Z69">
        <f aca="true" t="shared" si="15" ref="Z69:Z108">+Y69*Y69</f>
        <v>9</v>
      </c>
      <c r="AA69">
        <f>+Y69*Fasit!F56</f>
        <v>6</v>
      </c>
      <c r="AC69" s="14">
        <f>MATCH(D69,Poeng!$B$2:$B$17,0)</f>
        <v>3</v>
      </c>
      <c r="AD69">
        <f aca="true" t="shared" si="16" ref="AD69:AD108">+AC69*AC69</f>
        <v>9</v>
      </c>
      <c r="AE69">
        <f>+AC69*Fasit!G56</f>
        <v>6</v>
      </c>
    </row>
    <row r="70" spans="1:31" ht="12.75">
      <c r="A70" s="3">
        <f aca="true" t="shared" si="17" ref="A70:A108">+A69+1</f>
        <v>2</v>
      </c>
      <c r="B70" s="7" t="str">
        <f>MID(Over!G11,1,1)</f>
        <v>S</v>
      </c>
      <c r="C70" s="7" t="str">
        <f>MID(Over!G11,2,2)</f>
        <v>R+</v>
      </c>
      <c r="D70" s="7" t="str">
        <f>MID(Over!G11,4,2)</f>
        <v>4+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t="shared" si="15"/>
        <v>81</v>
      </c>
      <c r="AA70">
        <f>+Y70*Fasit!F57</f>
        <v>81</v>
      </c>
      <c r="AC70" s="14">
        <f>MATCH(D70,Poeng!$B$2:$B$17,0)</f>
        <v>12</v>
      </c>
      <c r="AD70">
        <f t="shared" si="16"/>
        <v>144</v>
      </c>
      <c r="AE70">
        <f>+AC70*Fasit!G57</f>
        <v>144</v>
      </c>
    </row>
    <row r="71" spans="1:31" ht="12.75">
      <c r="A71" s="3">
        <f t="shared" si="17"/>
        <v>3</v>
      </c>
      <c r="B71" s="7" t="str">
        <f>MID(Over!G12,1,1)</f>
        <v>L</v>
      </c>
      <c r="C71" s="7" t="str">
        <f>MID(Over!G12,2,2)</f>
        <v>O </v>
      </c>
      <c r="D71" s="7" t="str">
        <f>MID(Over!G12,4,2)</f>
        <v>1 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1</v>
      </c>
      <c r="K71" s="29">
        <f>+Y71-Fasit!F58</f>
        <v>2</v>
      </c>
      <c r="L71" s="30">
        <f>+AC71-Fasit!G58</f>
        <v>0</v>
      </c>
      <c r="M71" s="13">
        <f t="shared" si="13"/>
        <v>2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LU</v>
      </c>
      <c r="Y71" s="14">
        <f>MATCH(C71,Poeng!$C$2:$C$17,0)</f>
        <v>5</v>
      </c>
      <c r="Z71">
        <f t="shared" si="15"/>
        <v>25</v>
      </c>
      <c r="AA71">
        <f>+Y71*Fasit!F58</f>
        <v>15</v>
      </c>
      <c r="AC71" s="14">
        <f>MATCH(D71,Poeng!$B$2:$B$17,0)</f>
        <v>2</v>
      </c>
      <c r="AD71">
        <f t="shared" si="16"/>
        <v>4</v>
      </c>
      <c r="AE71">
        <f>+AC71*Fasit!G58</f>
        <v>4</v>
      </c>
    </row>
    <row r="72" spans="1:31" ht="12.75">
      <c r="A72" s="3">
        <f t="shared" si="17"/>
        <v>4</v>
      </c>
      <c r="B72" s="7" t="str">
        <f>MID(Over!G13,1,1)</f>
        <v>U</v>
      </c>
      <c r="C72" s="7" t="str">
        <f>MID(Over!G13,2,2)</f>
        <v>O </v>
      </c>
      <c r="D72" s="7" t="str">
        <f>MID(Over!G13,4,2)</f>
        <v>3+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0</v>
      </c>
      <c r="L72" s="30">
        <f>+AC72-Fasit!G59</f>
        <v>-1</v>
      </c>
      <c r="M72" s="13">
        <f t="shared" si="13"/>
        <v>0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5</v>
      </c>
      <c r="Z72">
        <f t="shared" si="15"/>
        <v>25</v>
      </c>
      <c r="AA72">
        <f>+Y72*Fasit!F59</f>
        <v>25</v>
      </c>
      <c r="AC72" s="14">
        <f>MATCH(D72,Poeng!$B$2:$B$17,0)</f>
        <v>9</v>
      </c>
      <c r="AD72">
        <f t="shared" si="16"/>
        <v>81</v>
      </c>
      <c r="AE72">
        <f>+AC72*Fasit!G59</f>
        <v>90</v>
      </c>
    </row>
    <row r="73" spans="1:31" ht="12.75">
      <c r="A73" s="3">
        <f t="shared" si="17"/>
        <v>5</v>
      </c>
      <c r="B73" s="7" t="str">
        <f>MID(Over!G14,1,1)</f>
        <v>L</v>
      </c>
      <c r="C73" s="7" t="str">
        <f>MID(Over!G14,2,2)</f>
        <v>R </v>
      </c>
      <c r="D73" s="7" t="str">
        <f>MID(Over!G14,4,2)</f>
        <v>3-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1</v>
      </c>
      <c r="L73" s="30">
        <f>+AC73-Fasit!G60</f>
        <v>-2</v>
      </c>
      <c r="M73" s="13">
        <f t="shared" si="13"/>
        <v>1</v>
      </c>
      <c r="N73" s="8">
        <f t="shared" si="14"/>
        <v>2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8</v>
      </c>
      <c r="Z73">
        <f t="shared" si="15"/>
        <v>64</v>
      </c>
      <c r="AA73">
        <f>+Y73*Fasit!F60</f>
        <v>56</v>
      </c>
      <c r="AC73" s="14">
        <f>MATCH(D73,Poeng!$B$2:$B$17,0)</f>
        <v>7</v>
      </c>
      <c r="AD73">
        <f t="shared" si="16"/>
        <v>49</v>
      </c>
      <c r="AE73">
        <f>+AC73*Fasit!G60</f>
        <v>63</v>
      </c>
    </row>
    <row r="74" spans="1:31" ht="12.75">
      <c r="A74" s="3">
        <f t="shared" si="17"/>
        <v>6</v>
      </c>
      <c r="B74" s="7" t="str">
        <f>MID(Over!G15,1,1)</f>
        <v>L</v>
      </c>
      <c r="C74" s="7" t="str">
        <f>MID(Over!G15,2,2)</f>
        <v>R </v>
      </c>
      <c r="D74" s="7" t="str">
        <f>MID(Over!G15,4,2)</f>
        <v>2+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1</v>
      </c>
      <c r="L74" s="30">
        <f>+AC74-Fasit!G61</f>
        <v>-1</v>
      </c>
      <c r="M74" s="13">
        <f t="shared" si="13"/>
        <v>1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8</v>
      </c>
      <c r="Z74">
        <f t="shared" si="15"/>
        <v>64</v>
      </c>
      <c r="AA74">
        <f>+Y74*Fasit!F61</f>
        <v>56</v>
      </c>
      <c r="AC74" s="14">
        <f>MATCH(D74,Poeng!$B$2:$B$17,0)</f>
        <v>6</v>
      </c>
      <c r="AD74">
        <f t="shared" si="16"/>
        <v>36</v>
      </c>
      <c r="AE74">
        <f>+AC74*Fasit!G61</f>
        <v>42</v>
      </c>
    </row>
    <row r="75" spans="1:31" ht="12.75">
      <c r="A75" s="3">
        <f t="shared" si="17"/>
        <v>7</v>
      </c>
      <c r="B75" s="7" t="str">
        <f>MID(Over!G16,1,1)</f>
        <v>L</v>
      </c>
      <c r="C75" s="7" t="str">
        <f>MID(Over!G16,2,2)</f>
        <v>R-</v>
      </c>
      <c r="D75" s="7" t="str">
        <f>MID(Over!G16,4,2)</f>
        <v>3-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0</v>
      </c>
      <c r="L75" s="30">
        <f>+AC75-Fasit!G62</f>
        <v>-2</v>
      </c>
      <c r="M75" s="13">
        <f t="shared" si="13"/>
        <v>0</v>
      </c>
      <c r="N75" s="8">
        <f t="shared" si="14"/>
        <v>2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7</v>
      </c>
      <c r="Z75">
        <f t="shared" si="15"/>
        <v>49</v>
      </c>
      <c r="AA75">
        <f>+Y75*Fasit!F62</f>
        <v>49</v>
      </c>
      <c r="AC75" s="14">
        <f>MATCH(D75,Poeng!$B$2:$B$17,0)</f>
        <v>7</v>
      </c>
      <c r="AD75">
        <f t="shared" si="16"/>
        <v>49</v>
      </c>
      <c r="AE75">
        <f>+AC75*Fasit!G62</f>
        <v>63</v>
      </c>
    </row>
    <row r="76" spans="1:31" ht="12.75">
      <c r="A76" s="3">
        <f t="shared" si="17"/>
        <v>8</v>
      </c>
      <c r="B76" s="7" t="str">
        <f>MID(Over!G17,1,1)</f>
        <v>L</v>
      </c>
      <c r="C76" s="7" t="str">
        <f>MID(Over!G17,2,2)</f>
        <v>R-</v>
      </c>
      <c r="D76" s="7" t="str">
        <f>MID(Over!G17,4,2)</f>
        <v>2 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1</v>
      </c>
      <c r="L76" s="30">
        <f>+AC76-Fasit!G63</f>
        <v>-1</v>
      </c>
      <c r="M76" s="13">
        <f t="shared" si="13"/>
        <v>1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7</v>
      </c>
      <c r="Z76">
        <f t="shared" si="15"/>
        <v>49</v>
      </c>
      <c r="AA76">
        <f>+Y76*Fasit!F63</f>
        <v>42</v>
      </c>
      <c r="AC76" s="14">
        <f>MATCH(D76,Poeng!$B$2:$B$17,0)</f>
        <v>5</v>
      </c>
      <c r="AD76">
        <f t="shared" si="16"/>
        <v>25</v>
      </c>
      <c r="AE76">
        <f>+AC76*Fasit!G63</f>
        <v>30</v>
      </c>
    </row>
    <row r="77" spans="1:31" ht="12.75">
      <c r="A77" s="3">
        <f t="shared" si="17"/>
        <v>9</v>
      </c>
      <c r="B77" s="7" t="str">
        <f>MID(Over!G18,1,1)</f>
        <v>L</v>
      </c>
      <c r="C77" s="7" t="str">
        <f>MID(Over!G18,2,2)</f>
        <v>R-</v>
      </c>
      <c r="D77" s="7" t="str">
        <f>MID(Over!G18,4,2)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1</v>
      </c>
      <c r="L77" s="30">
        <f>+AC77-Fasit!G64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7</v>
      </c>
      <c r="Z77">
        <f t="shared" si="15"/>
        <v>49</v>
      </c>
      <c r="AA77">
        <f>+Y77*Fasit!F64</f>
        <v>42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MID(Over!G19,1,1)</f>
        <v>L</v>
      </c>
      <c r="C78" s="7" t="str">
        <f>MID(Over!G19,2,2)</f>
        <v>R </v>
      </c>
      <c r="D78" s="7" t="str">
        <f>MID(Over!G19,4,2)</f>
        <v>1+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-1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3</v>
      </c>
      <c r="AD78">
        <f t="shared" si="16"/>
        <v>9</v>
      </c>
      <c r="AE78">
        <f>+AC78*Fasit!G65</f>
        <v>12</v>
      </c>
    </row>
    <row r="79" spans="1:31" ht="12.75">
      <c r="A79" s="3">
        <f t="shared" si="17"/>
        <v>11</v>
      </c>
      <c r="B79" s="7" t="str">
        <f>MID(Over!G20,1,1)</f>
        <v>L</v>
      </c>
      <c r="C79" s="7" t="str">
        <f>MID(Over!G20,2,2)</f>
        <v>O </v>
      </c>
      <c r="D79" s="7" t="str">
        <f>MID(Over!G20,4,2)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0</v>
      </c>
      <c r="L79" s="30">
        <f>+AC79-Fasit!G66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5</v>
      </c>
      <c r="Z79">
        <f t="shared" si="15"/>
        <v>25</v>
      </c>
      <c r="AA79">
        <f>+Y79*Fasit!F66</f>
        <v>25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MID(Over!G21,1,1)</f>
        <v>L</v>
      </c>
      <c r="C80" s="7" t="str">
        <f>MID(Over!G21,2,2)</f>
        <v>O </v>
      </c>
      <c r="D80" s="7" t="str">
        <f>MID(Over!G21,4,2)</f>
        <v>1+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3</v>
      </c>
      <c r="AD80">
        <f t="shared" si="16"/>
        <v>9</v>
      </c>
      <c r="AE80">
        <f>+AC80*Fasit!G67</f>
        <v>9</v>
      </c>
    </row>
    <row r="81" spans="1:31" ht="12.75">
      <c r="A81" s="3">
        <f t="shared" si="17"/>
        <v>13</v>
      </c>
      <c r="B81" s="7" t="str">
        <f>MID(Over!G22,1,1)</f>
        <v>L</v>
      </c>
      <c r="C81" s="7" t="str">
        <f>MID(Over!G22,2,2)</f>
        <v>R-</v>
      </c>
      <c r="D81" s="7" t="str">
        <f>MID(Over!G22,4,2)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2</v>
      </c>
      <c r="L81" s="30">
        <f>+AC81-Fasit!G68</f>
        <v>0</v>
      </c>
      <c r="M81" s="13">
        <f t="shared" si="13"/>
        <v>2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7</v>
      </c>
      <c r="Z81">
        <f t="shared" si="15"/>
        <v>49</v>
      </c>
      <c r="AA81">
        <f>+Y81*Fasit!F68</f>
        <v>35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MID(Over!G23,1,1)</f>
        <v>L</v>
      </c>
      <c r="C82" s="7" t="str">
        <f>MID(Over!G23,2,2)</f>
        <v>R </v>
      </c>
      <c r="D82" s="7" t="str">
        <f>MID(Over!G23,4,2)</f>
        <v>3-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2</v>
      </c>
      <c r="L82" s="30">
        <f>+AC82-Fasit!G69</f>
        <v>0</v>
      </c>
      <c r="M82" s="13">
        <f t="shared" si="13"/>
        <v>2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8</v>
      </c>
      <c r="Z82">
        <f t="shared" si="15"/>
        <v>64</v>
      </c>
      <c r="AA82">
        <f>+Y82*Fasit!F69</f>
        <v>48</v>
      </c>
      <c r="AC82" s="14">
        <f>MATCH(D82,Poeng!$B$2:$B$17,0)</f>
        <v>7</v>
      </c>
      <c r="AD82">
        <f t="shared" si="16"/>
        <v>49</v>
      </c>
      <c r="AE82">
        <f>+AC82*Fasit!G69</f>
        <v>49</v>
      </c>
    </row>
    <row r="83" spans="1:31" ht="12.75">
      <c r="A83" s="3">
        <f t="shared" si="17"/>
        <v>15</v>
      </c>
      <c r="B83" s="7" t="str">
        <f>MID(Over!G24,1,1)</f>
        <v>L</v>
      </c>
      <c r="C83" s="7" t="str">
        <f>MID(Over!G24,2,2)</f>
        <v>O </v>
      </c>
      <c r="D83" s="7" t="str">
        <f>MID(Over!G24,4,2)</f>
        <v>2 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0</v>
      </c>
      <c r="L83" s="30">
        <f>+AC83-Fasit!G70</f>
        <v>-1</v>
      </c>
      <c r="M83" s="13">
        <f t="shared" si="13"/>
        <v>0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5</v>
      </c>
      <c r="Z83">
        <f t="shared" si="15"/>
        <v>25</v>
      </c>
      <c r="AA83">
        <f>+Y83*Fasit!F70</f>
        <v>25</v>
      </c>
      <c r="AC83" s="14">
        <f>MATCH(D83,Poeng!$B$2:$B$17,0)</f>
        <v>5</v>
      </c>
      <c r="AD83">
        <f t="shared" si="16"/>
        <v>25</v>
      </c>
      <c r="AE83">
        <f>+AC83*Fasit!G70</f>
        <v>30</v>
      </c>
    </row>
    <row r="84" spans="1:31" ht="12.75">
      <c r="A84" s="3">
        <f t="shared" si="17"/>
        <v>16</v>
      </c>
      <c r="B84" s="7" t="str">
        <f>MID(Over!G25,1,1)</f>
        <v>L</v>
      </c>
      <c r="C84" s="7" t="str">
        <f>MID(Over!G25,2,2)</f>
        <v>R-</v>
      </c>
      <c r="D84" s="7" t="str">
        <f>MID(Over!G25,4,2)</f>
        <v>2+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1</v>
      </c>
      <c r="L84" s="30">
        <f>+AC84-Fasit!G71</f>
        <v>-1</v>
      </c>
      <c r="M84" s="13">
        <f t="shared" si="13"/>
        <v>1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7</v>
      </c>
      <c r="Z84">
        <f t="shared" si="15"/>
        <v>49</v>
      </c>
      <c r="AA84">
        <f>+Y84*Fasit!F71</f>
        <v>42</v>
      </c>
      <c r="AC84" s="14">
        <f>MATCH(D84,Poeng!$B$2:$B$17,0)</f>
        <v>6</v>
      </c>
      <c r="AD84">
        <f t="shared" si="16"/>
        <v>36</v>
      </c>
      <c r="AE84">
        <f>+AC84*Fasit!G71</f>
        <v>42</v>
      </c>
    </row>
    <row r="85" spans="1:31" ht="12.75">
      <c r="A85" s="3">
        <f t="shared" si="17"/>
        <v>17</v>
      </c>
      <c r="B85" s="7" t="str">
        <f>MID(Over!G26,1,1)</f>
        <v>L</v>
      </c>
      <c r="C85" s="7" t="str">
        <f>MID(Over!G26,2,2)</f>
        <v>R </v>
      </c>
      <c r="D85" s="7" t="str">
        <f>MID(Over!G26,4,2)</f>
        <v>3 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-1</v>
      </c>
      <c r="M85" s="13">
        <f t="shared" si="13"/>
        <v>0</v>
      </c>
      <c r="N85" s="8">
        <f t="shared" si="14"/>
        <v>1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8</v>
      </c>
      <c r="AD85">
        <f t="shared" si="16"/>
        <v>64</v>
      </c>
      <c r="AE85">
        <f>+AC85*Fasit!G72</f>
        <v>72</v>
      </c>
    </row>
    <row r="86" spans="1:31" ht="12.75">
      <c r="A86" s="3">
        <f t="shared" si="17"/>
        <v>18</v>
      </c>
      <c r="B86" s="7" t="str">
        <f>MID(Over!G27,1,1)</f>
        <v>L</v>
      </c>
      <c r="C86" s="7" t="str">
        <f>MID(Over!G27,2,2)</f>
        <v>R </v>
      </c>
      <c r="D86" s="7" t="str">
        <f>MID(Over!G27,4,2)</f>
        <v>3-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-1</v>
      </c>
      <c r="M86" s="13">
        <f t="shared" si="13"/>
        <v>1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7</v>
      </c>
      <c r="AD86">
        <f t="shared" si="16"/>
        <v>49</v>
      </c>
      <c r="AE86">
        <f>+AC86*Fasit!G73</f>
        <v>56</v>
      </c>
    </row>
    <row r="87" spans="1:31" ht="12.75">
      <c r="A87" s="3">
        <f t="shared" si="17"/>
        <v>19</v>
      </c>
      <c r="B87" s="7" t="str">
        <f>MID(Over!G28,1,1)</f>
        <v>L</v>
      </c>
      <c r="C87" s="7" t="str">
        <f>MID(Over!G28,2,2)</f>
        <v>O-</v>
      </c>
      <c r="D87" s="7" t="str">
        <f>MID(Over!G28,4,2)</f>
        <v>2 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-1</v>
      </c>
      <c r="L87" s="30">
        <f>+AC87-Fasit!G74</f>
        <v>0</v>
      </c>
      <c r="M87" s="13">
        <f t="shared" si="13"/>
        <v>1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4</v>
      </c>
      <c r="Z87">
        <f t="shared" si="15"/>
        <v>16</v>
      </c>
      <c r="AA87">
        <f>+Y87*Fasit!F74</f>
        <v>20</v>
      </c>
      <c r="AC87" s="14">
        <f>MATCH(D87,Poeng!$B$2:$B$17,0)</f>
        <v>5</v>
      </c>
      <c r="AD87">
        <f t="shared" si="16"/>
        <v>25</v>
      </c>
      <c r="AE87">
        <f>+AC87*Fasit!G74</f>
        <v>25</v>
      </c>
    </row>
    <row r="88" spans="1:31" ht="12.75">
      <c r="A88" s="3">
        <f t="shared" si="17"/>
        <v>20</v>
      </c>
      <c r="B88" s="7" t="str">
        <f>MID(Over!G29,1,1)</f>
        <v>L</v>
      </c>
      <c r="C88" s="7" t="str">
        <f>MID(Over!G29,2,2)</f>
        <v>R+</v>
      </c>
      <c r="D88" s="7" t="str">
        <f>MID(Over!G29,4,2)</f>
        <v>3-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-1</v>
      </c>
      <c r="M88" s="13">
        <f t="shared" si="13"/>
        <v>0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7</v>
      </c>
      <c r="AD88">
        <f t="shared" si="16"/>
        <v>49</v>
      </c>
      <c r="AE88">
        <f>+AC88*Fasit!G75</f>
        <v>56</v>
      </c>
    </row>
    <row r="89" spans="1:31" ht="12.75">
      <c r="A89" s="3">
        <f t="shared" si="17"/>
        <v>21</v>
      </c>
      <c r="B89" s="7" t="str">
        <f>MID(Over!G30,1,1)</f>
        <v>L</v>
      </c>
      <c r="C89" s="7" t="str">
        <f>MID(Over!G30,2,2)</f>
        <v>R </v>
      </c>
      <c r="D89" s="7" t="str">
        <f>MID(Over!G30,4,2)</f>
        <v>3-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1</v>
      </c>
      <c r="L89" s="30">
        <f>+AC89-Fasit!G76</f>
        <v>-1</v>
      </c>
      <c r="M89" s="13">
        <f t="shared" si="13"/>
        <v>1</v>
      </c>
      <c r="N89" s="8">
        <f t="shared" si="14"/>
        <v>1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8</v>
      </c>
      <c r="Z89">
        <f t="shared" si="15"/>
        <v>64</v>
      </c>
      <c r="AA89">
        <f>+Y89*Fasit!F76</f>
        <v>56</v>
      </c>
      <c r="AC89" s="14">
        <f>MATCH(D89,Poeng!$B$2:$B$17,0)</f>
        <v>7</v>
      </c>
      <c r="AD89">
        <f t="shared" si="16"/>
        <v>49</v>
      </c>
      <c r="AE89">
        <f>+AC89*Fasit!G76</f>
        <v>56</v>
      </c>
    </row>
    <row r="90" spans="1:31" ht="12.75">
      <c r="A90" s="3">
        <f t="shared" si="17"/>
        <v>22</v>
      </c>
      <c r="B90" s="7" t="str">
        <f>MID(Over!G31,1,1)</f>
        <v>L</v>
      </c>
      <c r="C90" s="7" t="str">
        <f>MID(Over!G31,2,2)</f>
        <v>R+</v>
      </c>
      <c r="D90" s="7" t="str">
        <f>MID(Over!G31,4,2)</f>
        <v>3-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0</v>
      </c>
      <c r="M90" s="13">
        <f t="shared" si="13"/>
        <v>0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7</v>
      </c>
      <c r="AD90">
        <f t="shared" si="16"/>
        <v>49</v>
      </c>
      <c r="AE90">
        <f>+AC90*Fasit!G77</f>
        <v>49</v>
      </c>
    </row>
    <row r="91" spans="1:31" ht="12.75">
      <c r="A91" s="3">
        <f t="shared" si="17"/>
        <v>23</v>
      </c>
      <c r="B91" s="7" t="str">
        <f>MID(Over!G32,1,1)</f>
        <v>L</v>
      </c>
      <c r="C91" s="7" t="str">
        <f>MID(Over!G32,2,2)</f>
        <v>R-</v>
      </c>
      <c r="D91" s="7" t="str">
        <f>MID(Over!G32,4,2)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1</v>
      </c>
      <c r="L91" s="30">
        <f>+AC91-Fasit!G78</f>
        <v>0</v>
      </c>
      <c r="M91" s="13">
        <f t="shared" si="13"/>
        <v>1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7</v>
      </c>
      <c r="Z91">
        <f t="shared" si="15"/>
        <v>49</v>
      </c>
      <c r="AA91">
        <f>+Y91*Fasit!F78</f>
        <v>42</v>
      </c>
      <c r="AC91" s="14">
        <f>MATCH(D91,Poeng!$B$2:$B$17,0)</f>
        <v>3</v>
      </c>
      <c r="AD91">
        <f t="shared" si="16"/>
        <v>9</v>
      </c>
      <c r="AE91">
        <f>+AC91*Fasit!G78</f>
        <v>9</v>
      </c>
    </row>
    <row r="92" spans="1:31" ht="12.75">
      <c r="A92" s="3">
        <f t="shared" si="17"/>
        <v>24</v>
      </c>
      <c r="B92" s="7" t="str">
        <f>MID(Over!G33,1,1)</f>
        <v>L</v>
      </c>
      <c r="C92" s="7" t="str">
        <f>MID(Over!G33,2,2)</f>
        <v>R-</v>
      </c>
      <c r="D92" s="7" t="str">
        <f>MID(Over!G33,4,2)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1</v>
      </c>
      <c r="L92" s="30">
        <f>+AC92-Fasit!G79</f>
        <v>0</v>
      </c>
      <c r="M92" s="13">
        <f t="shared" si="13"/>
        <v>1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7</v>
      </c>
      <c r="Z92">
        <f t="shared" si="15"/>
        <v>49</v>
      </c>
      <c r="AA92">
        <f>+Y92*Fasit!F79</f>
        <v>42</v>
      </c>
      <c r="AC92" s="14">
        <f>MATCH(D92,Poeng!$B$2:$B$17,0)</f>
        <v>7</v>
      </c>
      <c r="AD92">
        <f t="shared" si="16"/>
        <v>49</v>
      </c>
      <c r="AE92">
        <f>+AC92*Fasit!G79</f>
        <v>49</v>
      </c>
    </row>
    <row r="93" spans="1:31" ht="12.75">
      <c r="A93" s="3">
        <f t="shared" si="17"/>
        <v>25</v>
      </c>
      <c r="B93" s="7" t="str">
        <f>MID(Over!G34,1,1)</f>
        <v>L</v>
      </c>
      <c r="C93" s="7" t="str">
        <f>MID(Over!G34,2,2)</f>
        <v>R-</v>
      </c>
      <c r="D93" s="7" t="str">
        <f>MID(Over!G34,4,2)</f>
        <v>2+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2</v>
      </c>
      <c r="L93" s="30">
        <f>+AC93-Fasit!G80</f>
        <v>0</v>
      </c>
      <c r="M93" s="13">
        <f t="shared" si="13"/>
        <v>2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7</v>
      </c>
      <c r="Z93">
        <f t="shared" si="15"/>
        <v>49</v>
      </c>
      <c r="AA93">
        <f>+Y93*Fasit!F80</f>
        <v>35</v>
      </c>
      <c r="AC93" s="14">
        <f>MATCH(D93,Poeng!$B$2:$B$17,0)</f>
        <v>6</v>
      </c>
      <c r="AD93">
        <f t="shared" si="16"/>
        <v>36</v>
      </c>
      <c r="AE93">
        <f>+AC93*Fasit!G80</f>
        <v>36</v>
      </c>
    </row>
    <row r="94" spans="1:31" ht="12.75">
      <c r="A94" s="3">
        <f t="shared" si="17"/>
        <v>26</v>
      </c>
      <c r="B94" s="7" t="str">
        <f>MID(Over!G35,1,1)</f>
        <v>L</v>
      </c>
      <c r="C94" s="7" t="str">
        <f>MID(Over!G35,2,2)</f>
        <v>R+</v>
      </c>
      <c r="D94" s="7" t="str">
        <f>MID(Over!G35,4,2)</f>
        <v>3 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-1</v>
      </c>
      <c r="M94" s="13">
        <f t="shared" si="13"/>
        <v>0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8</v>
      </c>
      <c r="AD94">
        <f t="shared" si="16"/>
        <v>64</v>
      </c>
      <c r="AE94">
        <f>+AC94*Fasit!G81</f>
        <v>72</v>
      </c>
    </row>
    <row r="95" spans="1:31" ht="12.75">
      <c r="A95" s="3">
        <f t="shared" si="17"/>
        <v>27</v>
      </c>
      <c r="B95" s="7" t="str">
        <f>MID(Over!G36,1,1)</f>
        <v>L</v>
      </c>
      <c r="C95" s="7" t="str">
        <f>MID(Over!G36,2,2)</f>
        <v>R </v>
      </c>
      <c r="D95" s="7" t="str">
        <f>MID(Over!G36,4,2)</f>
        <v>3 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1</v>
      </c>
      <c r="L95" s="30">
        <f>+AC95-Fasit!G82</f>
        <v>-2</v>
      </c>
      <c r="M95" s="13">
        <f t="shared" si="13"/>
        <v>1</v>
      </c>
      <c r="N95" s="8">
        <f t="shared" si="14"/>
        <v>2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8</v>
      </c>
      <c r="Z95">
        <f t="shared" si="15"/>
        <v>64</v>
      </c>
      <c r="AA95">
        <f>+Y95*Fasit!F82</f>
        <v>56</v>
      </c>
      <c r="AC95" s="14">
        <f>MATCH(D95,Poeng!$B$2:$B$17,0)</f>
        <v>8</v>
      </c>
      <c r="AD95">
        <f t="shared" si="16"/>
        <v>64</v>
      </c>
      <c r="AE95">
        <f>+AC95*Fasit!G82</f>
        <v>80</v>
      </c>
    </row>
    <row r="96" spans="1:31" ht="12.75">
      <c r="A96" s="3">
        <f t="shared" si="17"/>
        <v>28</v>
      </c>
      <c r="B96" s="7" t="str">
        <f>MID(Over!G37,1,1)</f>
        <v>L</v>
      </c>
      <c r="C96" s="7" t="str">
        <f>MID(Over!G37,2,2)</f>
        <v>R+</v>
      </c>
      <c r="D96" s="7" t="str">
        <f>MID(Over!G37,4,2)</f>
        <v>2+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-1</v>
      </c>
      <c r="M96" s="13">
        <f t="shared" si="13"/>
        <v>0</v>
      </c>
      <c r="N96" s="8">
        <f t="shared" si="14"/>
        <v>1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6</v>
      </c>
      <c r="AD96">
        <f t="shared" si="16"/>
        <v>36</v>
      </c>
      <c r="AE96">
        <f>+AC96*Fasit!G83</f>
        <v>42</v>
      </c>
    </row>
    <row r="97" spans="1:31" ht="12.75">
      <c r="A97" s="3">
        <f t="shared" si="17"/>
        <v>29</v>
      </c>
      <c r="B97" s="7" t="str">
        <f>MID(Over!G38,1,1)</f>
        <v>L</v>
      </c>
      <c r="C97" s="7" t="str">
        <f>MID(Over!G38,2,2)</f>
        <v>R </v>
      </c>
      <c r="D97" s="7" t="str">
        <f>MID(Over!G38,4,2)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0</v>
      </c>
      <c r="L97" s="30">
        <f>+AC97-Fasit!G84</f>
        <v>0</v>
      </c>
      <c r="M97" s="13">
        <f t="shared" si="13"/>
        <v>0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8</v>
      </c>
      <c r="Z97">
        <f t="shared" si="15"/>
        <v>64</v>
      </c>
      <c r="AA97">
        <f>+Y97*Fasit!F84</f>
        <v>64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MID(Over!G39,1,1)</f>
        <v>L</v>
      </c>
      <c r="C98" s="7" t="str">
        <f>MID(Over!G39,2,2)</f>
        <v>R+</v>
      </c>
      <c r="D98" s="7" t="str">
        <f>MID(Over!G39,4,2)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0</v>
      </c>
      <c r="L98" s="30">
        <f>+AC98-Fasit!G85</f>
        <v>0</v>
      </c>
      <c r="M98" s="13">
        <f t="shared" si="13"/>
        <v>0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9</v>
      </c>
      <c r="Z98">
        <f t="shared" si="15"/>
        <v>81</v>
      </c>
      <c r="AA98">
        <f>+Y98*Fasit!F85</f>
        <v>81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MID(Over!G40,1,1)</f>
        <v>L</v>
      </c>
      <c r="C99" s="7" t="str">
        <f>MID(Over!G40,2,2)</f>
        <v>R </v>
      </c>
      <c r="D99" s="7" t="str">
        <f>MID(Over!G40,4,2)</f>
        <v>2+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-1</v>
      </c>
      <c r="M99" s="13">
        <f t="shared" si="13"/>
        <v>0</v>
      </c>
      <c r="N99" s="8">
        <f t="shared" si="14"/>
        <v>1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6</v>
      </c>
      <c r="AD99">
        <f t="shared" si="16"/>
        <v>36</v>
      </c>
      <c r="AE99">
        <f>+AC99*Fasit!G86</f>
        <v>42</v>
      </c>
    </row>
    <row r="100" spans="1:31" ht="12.75">
      <c r="A100" s="3">
        <f t="shared" si="17"/>
        <v>32</v>
      </c>
      <c r="B100" s="7" t="str">
        <f>MID(Over!G41,1,1)</f>
        <v>L</v>
      </c>
      <c r="C100" s="7" t="str">
        <f>MID(Over!G41,2,2)</f>
        <v>O+</v>
      </c>
      <c r="D100" s="7" t="str">
        <f>MID(Over!G41,4,2)</f>
        <v>2 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-1</v>
      </c>
      <c r="L100" s="30">
        <f>+AC100-Fasit!G87</f>
        <v>0</v>
      </c>
      <c r="M100" s="13">
        <f t="shared" si="13"/>
        <v>1</v>
      </c>
      <c r="N100" s="8">
        <f t="shared" si="14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6</v>
      </c>
      <c r="Z100">
        <f t="shared" si="15"/>
        <v>36</v>
      </c>
      <c r="AA100">
        <f>+Y100*Fasit!F87</f>
        <v>42</v>
      </c>
      <c r="AC100" s="14">
        <f>MATCH(D100,Poeng!$B$2:$B$17,0)</f>
        <v>5</v>
      </c>
      <c r="AD100">
        <f t="shared" si="16"/>
        <v>25</v>
      </c>
      <c r="AE100">
        <f>+AC100*Fasit!G87</f>
        <v>25</v>
      </c>
    </row>
    <row r="101" spans="1:31" ht="12.75">
      <c r="A101" s="3">
        <f t="shared" si="17"/>
        <v>33</v>
      </c>
      <c r="B101" s="7" t="str">
        <f>MID(Over!G42,1,1)</f>
        <v>L</v>
      </c>
      <c r="C101" s="7" t="str">
        <f>MID(Over!G42,2,2)</f>
        <v>R </v>
      </c>
      <c r="D101" s="7" t="str">
        <f>MID(Over!G42,4,2)</f>
        <v>3-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-1</v>
      </c>
      <c r="M101" s="13">
        <f t="shared" si="13"/>
        <v>0</v>
      </c>
      <c r="N101" s="8">
        <f t="shared" si="14"/>
        <v>1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7</v>
      </c>
      <c r="AD101">
        <f t="shared" si="16"/>
        <v>49</v>
      </c>
      <c r="AE101">
        <f>+AC101*Fasit!G88</f>
        <v>56</v>
      </c>
    </row>
    <row r="102" spans="1:31" ht="12.75">
      <c r="A102" s="3">
        <f t="shared" si="17"/>
        <v>34</v>
      </c>
      <c r="B102" s="7" t="str">
        <f>MID(Over!G43,1,1)</f>
        <v>L</v>
      </c>
      <c r="C102" s="7" t="str">
        <f>MID(Over!G43,2,2)</f>
        <v>O </v>
      </c>
      <c r="D102" s="7" t="str">
        <f>MID(Over!G43,4,2)</f>
        <v>2 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0</v>
      </c>
      <c r="L102" s="30">
        <f>+AC102-Fasit!G89</f>
        <v>-1</v>
      </c>
      <c r="M102" s="13">
        <f t="shared" si="13"/>
        <v>0</v>
      </c>
      <c r="N102" s="8">
        <f t="shared" si="14"/>
        <v>1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5</v>
      </c>
      <c r="Z102">
        <f t="shared" si="15"/>
        <v>25</v>
      </c>
      <c r="AA102">
        <f>+Y102*Fasit!F89</f>
        <v>25</v>
      </c>
      <c r="AC102" s="14">
        <f>MATCH(D102,Poeng!$B$2:$B$17,0)</f>
        <v>5</v>
      </c>
      <c r="AD102">
        <f t="shared" si="16"/>
        <v>25</v>
      </c>
      <c r="AE102">
        <f>+AC102*Fasit!G89</f>
        <v>30</v>
      </c>
    </row>
    <row r="103" spans="1:31" ht="12.75">
      <c r="A103" s="3">
        <f t="shared" si="17"/>
        <v>35</v>
      </c>
      <c r="B103" s="7" t="str">
        <f>MID(Over!G44,1,1)</f>
        <v>L</v>
      </c>
      <c r="C103" s="7" t="str">
        <f>MID(Over!G44,2,2)</f>
        <v>R </v>
      </c>
      <c r="D103" s="7" t="str">
        <f>MID(Over!G44,4,2)</f>
        <v>3 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-2</v>
      </c>
      <c r="M103" s="13">
        <f t="shared" si="13"/>
        <v>1</v>
      </c>
      <c r="N103" s="8">
        <f t="shared" si="14"/>
        <v>2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8</v>
      </c>
      <c r="AD103">
        <f t="shared" si="16"/>
        <v>64</v>
      </c>
      <c r="AE103">
        <f>+AC103*Fasit!G90</f>
        <v>80</v>
      </c>
    </row>
    <row r="104" spans="1:31" ht="12.75">
      <c r="A104" s="3">
        <f t="shared" si="17"/>
        <v>36</v>
      </c>
      <c r="B104" s="7" t="str">
        <f>MID(Over!G45,1,1)</f>
        <v>L</v>
      </c>
      <c r="C104" s="7" t="str">
        <f>MID(Over!G45,2,2)</f>
        <v>R </v>
      </c>
      <c r="D104" s="7" t="str">
        <f>MID(Over!G45,4,2)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1</v>
      </c>
      <c r="L104" s="30">
        <f>+AC104-Fasit!G91</f>
        <v>0</v>
      </c>
      <c r="M104" s="13">
        <f t="shared" si="13"/>
        <v>1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8</v>
      </c>
      <c r="Z104">
        <f t="shared" si="15"/>
        <v>64</v>
      </c>
      <c r="AA104">
        <f>+Y104*Fasit!F91</f>
        <v>56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MID(Over!G46,1,1)</f>
        <v>L</v>
      </c>
      <c r="C105" s="7" t="str">
        <f>MID(Over!G46,2,2)</f>
        <v>R </v>
      </c>
      <c r="D105" s="7" t="str">
        <f>MID(Over!G46,4,2)</f>
        <v>1+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0</v>
      </c>
      <c r="L105" s="30">
        <f>+AC105-Fasit!G92</f>
        <v>1</v>
      </c>
      <c r="M105" s="13">
        <f t="shared" si="13"/>
        <v>0</v>
      </c>
      <c r="N105" s="8">
        <f t="shared" si="14"/>
        <v>1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8</v>
      </c>
      <c r="Z105">
        <f t="shared" si="15"/>
        <v>64</v>
      </c>
      <c r="AA105">
        <f>+Y105*Fasit!F92</f>
        <v>64</v>
      </c>
      <c r="AC105" s="14">
        <f>MATCH(D105,Poeng!$B$2:$B$17,0)</f>
        <v>3</v>
      </c>
      <c r="AD105">
        <f t="shared" si="16"/>
        <v>9</v>
      </c>
      <c r="AE105">
        <f>+AC105*Fasit!G92</f>
        <v>6</v>
      </c>
    </row>
    <row r="106" spans="1:31" ht="12.75">
      <c r="A106" s="3">
        <f t="shared" si="17"/>
        <v>38</v>
      </c>
      <c r="B106" s="7" t="str">
        <f>MID(Over!G47,1,1)</f>
        <v>L</v>
      </c>
      <c r="C106" s="7" t="str">
        <f>MID(Over!G47,2,2)</f>
        <v>R-</v>
      </c>
      <c r="D106" s="7" t="str">
        <f>MID(Over!G47,4,2)</f>
        <v>1 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-2</v>
      </c>
      <c r="L106" s="30">
        <f>+AC106-Fasit!G93</f>
        <v>-1</v>
      </c>
      <c r="M106" s="13">
        <f t="shared" si="13"/>
        <v>2</v>
      </c>
      <c r="N106" s="8">
        <f t="shared" si="14"/>
        <v>1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7</v>
      </c>
      <c r="Z106">
        <f t="shared" si="15"/>
        <v>49</v>
      </c>
      <c r="AA106">
        <f>+Y106*Fasit!F93</f>
        <v>63</v>
      </c>
      <c r="AC106" s="14">
        <f>MATCH(D106,Poeng!$B$2:$B$17,0)</f>
        <v>2</v>
      </c>
      <c r="AD106">
        <f t="shared" si="16"/>
        <v>4</v>
      </c>
      <c r="AE106">
        <f>+AC106*Fasit!G93</f>
        <v>6</v>
      </c>
    </row>
    <row r="107" spans="1:31" ht="12.75">
      <c r="A107" s="3">
        <f t="shared" si="17"/>
        <v>39</v>
      </c>
      <c r="B107" s="7" t="str">
        <f>MID(Over!G48,1,1)</f>
        <v>L</v>
      </c>
      <c r="C107" s="7" t="str">
        <f>MID(Over!G48,2,2)</f>
        <v>R-</v>
      </c>
      <c r="D107" s="7" t="str">
        <f>MID(Over!G48,4,2)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0</v>
      </c>
      <c r="L107" s="30">
        <f>+AC107-Fasit!G94</f>
        <v>0</v>
      </c>
      <c r="M107" s="13">
        <f t="shared" si="13"/>
        <v>0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7</v>
      </c>
      <c r="Z107">
        <f t="shared" si="15"/>
        <v>49</v>
      </c>
      <c r="AA107">
        <f>+Y107*Fasit!F94</f>
        <v>49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MID(Over!G49,1,1)</f>
        <v>L</v>
      </c>
      <c r="C108" s="7" t="str">
        <f>MID(Over!G49,2,2)</f>
        <v>U </v>
      </c>
      <c r="D108" s="7" t="str">
        <f>MID(Over!G49,4,2)</f>
        <v>3-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0</v>
      </c>
      <c r="L108" s="30">
        <f>+AC108-Fasit!G95</f>
        <v>0</v>
      </c>
      <c r="M108" s="13">
        <f t="shared" si="13"/>
        <v>0</v>
      </c>
      <c r="N108" s="8">
        <f t="shared" si="14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11</v>
      </c>
      <c r="Z108">
        <f t="shared" si="15"/>
        <v>121</v>
      </c>
      <c r="AA108">
        <f>+Y108*Fasit!F95</f>
        <v>121</v>
      </c>
      <c r="AC108" s="14">
        <f>MATCH(D108,Poeng!$B$2:$B$17,0)</f>
        <v>7</v>
      </c>
      <c r="AD108">
        <f t="shared" si="16"/>
        <v>49</v>
      </c>
      <c r="AE108">
        <f>+AC108*Fasit!G95</f>
        <v>49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+Over!H7</f>
        <v>3</v>
      </c>
      <c r="D7" s="1"/>
      <c r="E7" s="62" t="s">
        <v>106</v>
      </c>
      <c r="F7" s="3"/>
      <c r="G7" s="61" t="str">
        <f>+Over!H8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88.50132886721737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64.59750000000008</v>
      </c>
      <c r="AW11" s="15">
        <f>100-(POWER((D25/20),3))</f>
        <v>84.375</v>
      </c>
      <c r="AX11" s="15">
        <f>100-((POWER((100-D26),2.1))/4)</f>
        <v>86.74737963403729</v>
      </c>
      <c r="AY11" s="3"/>
      <c r="AZ11" s="15">
        <f>+AV11*0.2+AW11*0.4+AX11*0.4</f>
        <v>81.36845185361493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95.484375</v>
      </c>
      <c r="AW12" s="15">
        <f>100-(POWER((E25/20),3))</f>
        <v>76.236328125</v>
      </c>
      <c r="AX12" s="15">
        <f>100-((POWER((100-E26),2.1))/4)</f>
        <v>92.61032124509292</v>
      </c>
      <c r="AY12" s="3"/>
      <c r="AZ12" s="15">
        <f>+AV12*0.2+AW12*0.4+AX12*0.4</f>
        <v>86.63553474803717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97.5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64.59750000000008</v>
      </c>
      <c r="D15" s="15">
        <f t="shared" si="0"/>
        <v>84.375</v>
      </c>
      <c r="E15" s="15">
        <f t="shared" si="0"/>
        <v>86.74737963403729</v>
      </c>
      <c r="F15" s="3"/>
      <c r="G15" s="35">
        <f>+C15*0.2+D15*0.4+E15*0.4</f>
        <v>81.36845185361493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95.484375</v>
      </c>
      <c r="D16" s="15">
        <f t="shared" si="0"/>
        <v>76.236328125</v>
      </c>
      <c r="E16" s="15">
        <f t="shared" si="0"/>
        <v>92.61032124509292</v>
      </c>
      <c r="F16" s="3"/>
      <c r="G16" s="35">
        <f>+C16*0.2+D16*0.4+E16*0.4</f>
        <v>86.63553474803717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7.125</v>
      </c>
      <c r="D19" s="16">
        <f>+SQRT((Z67-(C19*C19*C10))/C10)</f>
        <v>1.5998046755776156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6.325</v>
      </c>
      <c r="D20" s="16">
        <f>+SQRT((AD67-(C20*C20*C10))/C10)</f>
        <v>2.5921757270679002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0.34999999999999964</v>
      </c>
      <c r="E23" s="12">
        <f>+C20-Fasit!C10</f>
        <v>-0.125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34.999999999999964</v>
      </c>
      <c r="E24" s="15">
        <f>+(C20-Fasit!C10)*100</f>
        <v>-12.5</v>
      </c>
      <c r="F24" s="17"/>
      <c r="G24" s="1" t="s">
        <v>136</v>
      </c>
      <c r="H24" s="3"/>
      <c r="I24" s="10">
        <f>+AD50</f>
        <v>772.5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5</v>
      </c>
      <c r="D25" s="15">
        <f>100*M67/C10</f>
        <v>50</v>
      </c>
      <c r="E25" s="15">
        <f>100*N67/C10</f>
        <v>57.5</v>
      </c>
      <c r="F25" s="3"/>
      <c r="G25" s="1" t="s">
        <v>137</v>
      </c>
      <c r="H25" s="3"/>
      <c r="I25" s="10">
        <f>+AE50</f>
        <v>902.5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93.37593413315832</v>
      </c>
      <c r="E26" s="15">
        <f>100*(((AE67-(C20*Fasit!C10*C10))/C10)/(D20*Fasit!D10))</f>
        <v>94.98435889892272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0</v>
      </c>
      <c r="D38" s="15">
        <f t="shared" si="2"/>
        <v>0</v>
      </c>
      <c r="E38" s="3"/>
      <c r="F38">
        <f>+Fasit!B15</f>
        <v>1</v>
      </c>
      <c r="G38">
        <f t="shared" si="3"/>
        <v>-1</v>
      </c>
      <c r="H38" s="3"/>
      <c r="I38" s="3"/>
      <c r="J38" s="19" t="s">
        <v>25</v>
      </c>
      <c r="K38">
        <f aca="true" t="shared" si="7" ref="K38:K51">COUNTIF($D$69:$D$108,J38)</f>
        <v>4</v>
      </c>
      <c r="L38" s="15">
        <f aca="true" t="shared" si="8" ref="L38:L51">100*K38/$C$10</f>
        <v>10</v>
      </c>
      <c r="M38" s="3"/>
      <c r="N38">
        <f>+Fasit!F15</f>
        <v>4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1</v>
      </c>
      <c r="D39" s="15">
        <f t="shared" si="2"/>
        <v>2.5</v>
      </c>
      <c r="E39" s="3"/>
      <c r="F39">
        <f>+Fasit!B16</f>
        <v>1</v>
      </c>
      <c r="G39">
        <f t="shared" si="3"/>
        <v>0</v>
      </c>
      <c r="H39" s="3"/>
      <c r="I39" s="1"/>
      <c r="J39" s="8" t="s">
        <v>3</v>
      </c>
      <c r="K39">
        <f t="shared" si="7"/>
        <v>3</v>
      </c>
      <c r="L39" s="15">
        <f t="shared" si="8"/>
        <v>7.5</v>
      </c>
      <c r="M39" s="3"/>
      <c r="N39">
        <f>+Fasit!F16</f>
        <v>4</v>
      </c>
      <c r="O39">
        <f t="shared" si="4"/>
        <v>-1</v>
      </c>
      <c r="P39" s="3"/>
      <c r="Q39" s="3">
        <v>-2</v>
      </c>
      <c r="R39">
        <f t="shared" si="5"/>
        <v>0</v>
      </c>
      <c r="S39">
        <f t="shared" si="6"/>
        <v>1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2</v>
      </c>
      <c r="L40" s="15">
        <f t="shared" si="8"/>
        <v>5</v>
      </c>
      <c r="M40" s="3"/>
      <c r="N40">
        <f>+Fasit!F17</f>
        <v>1</v>
      </c>
      <c r="O40">
        <f t="shared" si="4"/>
        <v>1</v>
      </c>
      <c r="P40" s="3"/>
      <c r="Q40" s="3">
        <v>-1</v>
      </c>
      <c r="R40">
        <f t="shared" si="5"/>
        <v>3</v>
      </c>
      <c r="S40">
        <f t="shared" si="6"/>
        <v>12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4</v>
      </c>
      <c r="D41" s="15">
        <f t="shared" si="2"/>
        <v>10</v>
      </c>
      <c r="E41" s="3"/>
      <c r="F41">
        <f>+Fasit!B18</f>
        <v>7</v>
      </c>
      <c r="G41">
        <f t="shared" si="3"/>
        <v>-3</v>
      </c>
      <c r="H41" s="3"/>
      <c r="I41" s="22"/>
      <c r="J41" s="19" t="s">
        <v>22</v>
      </c>
      <c r="K41">
        <f t="shared" si="7"/>
        <v>5</v>
      </c>
      <c r="L41" s="15">
        <f t="shared" si="8"/>
        <v>12.5</v>
      </c>
      <c r="M41" s="3"/>
      <c r="N41">
        <f>+Fasit!F18</f>
        <v>3</v>
      </c>
      <c r="O41">
        <f t="shared" si="4"/>
        <v>2</v>
      </c>
      <c r="P41" s="3"/>
      <c r="Q41" s="3">
        <v>0</v>
      </c>
      <c r="R41">
        <f t="shared" si="5"/>
        <v>21</v>
      </c>
      <c r="S41">
        <f t="shared" si="6"/>
        <v>19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7</v>
      </c>
      <c r="D42" s="15">
        <f t="shared" si="2"/>
        <v>17.5</v>
      </c>
      <c r="E42" s="3"/>
      <c r="F42">
        <f>+Fasit!B19</f>
        <v>6</v>
      </c>
      <c r="G42">
        <f t="shared" si="3"/>
        <v>1</v>
      </c>
      <c r="H42" s="3"/>
      <c r="I42" s="22"/>
      <c r="J42" s="8" t="s">
        <v>9</v>
      </c>
      <c r="K42">
        <f t="shared" si="7"/>
        <v>7</v>
      </c>
      <c r="L42" s="15">
        <f t="shared" si="8"/>
        <v>17.5</v>
      </c>
      <c r="M42" s="3"/>
      <c r="N42">
        <f>+Fasit!F19</f>
        <v>5</v>
      </c>
      <c r="O42">
        <f t="shared" si="4"/>
        <v>2</v>
      </c>
      <c r="P42" s="3"/>
      <c r="Q42" s="3">
        <v>1</v>
      </c>
      <c r="R42">
        <f t="shared" si="5"/>
        <v>15</v>
      </c>
      <c r="S42">
        <f t="shared" si="6"/>
        <v>7</v>
      </c>
      <c r="T42" s="3"/>
      <c r="U42" s="3"/>
      <c r="V42" s="3"/>
      <c r="W42" s="3">
        <v>-2</v>
      </c>
      <c r="X42">
        <f t="shared" si="9"/>
        <v>0</v>
      </c>
      <c r="Y42">
        <f t="shared" si="10"/>
        <v>1</v>
      </c>
      <c r="Z42" s="7"/>
      <c r="AA42" s="26">
        <f t="shared" si="11"/>
        <v>0</v>
      </c>
      <c r="AB42" s="46">
        <f t="shared" si="12"/>
        <v>2.5</v>
      </c>
      <c r="AC42" s="7"/>
      <c r="AD42" s="21">
        <f>+AA42*-9</f>
        <v>0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10</v>
      </c>
      <c r="D43" s="15">
        <f t="shared" si="2"/>
        <v>25</v>
      </c>
      <c r="E43" s="3"/>
      <c r="F43">
        <f>+Fasit!B20</f>
        <v>11</v>
      </c>
      <c r="G43">
        <f t="shared" si="3"/>
        <v>-1</v>
      </c>
      <c r="H43" s="3"/>
      <c r="I43" s="22"/>
      <c r="J43" s="8" t="s">
        <v>12</v>
      </c>
      <c r="K43">
        <f t="shared" si="7"/>
        <v>6</v>
      </c>
      <c r="L43" s="15">
        <f t="shared" si="8"/>
        <v>15</v>
      </c>
      <c r="M43" s="3"/>
      <c r="N43">
        <f>+Fasit!F20</f>
        <v>9</v>
      </c>
      <c r="O43">
        <f t="shared" si="4"/>
        <v>-3</v>
      </c>
      <c r="P43" s="3"/>
      <c r="Q43" s="3">
        <v>2</v>
      </c>
      <c r="R43">
        <f t="shared" si="5"/>
        <v>1</v>
      </c>
      <c r="S43">
        <f t="shared" si="6"/>
        <v>1</v>
      </c>
      <c r="T43" s="3"/>
      <c r="U43" s="3"/>
      <c r="V43" s="3"/>
      <c r="W43" s="3">
        <v>-1</v>
      </c>
      <c r="X43">
        <f t="shared" si="9"/>
        <v>3</v>
      </c>
      <c r="Y43">
        <f t="shared" si="10"/>
        <v>12</v>
      </c>
      <c r="Z43" s="7"/>
      <c r="AA43" s="26">
        <f t="shared" si="11"/>
        <v>7.5</v>
      </c>
      <c r="AB43" s="46">
        <f t="shared" si="12"/>
        <v>30</v>
      </c>
      <c r="AC43" s="7"/>
      <c r="AD43" s="21">
        <f>+AA43*6</f>
        <v>45</v>
      </c>
      <c r="AE43" s="21">
        <f>+AB43*9</f>
        <v>270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10</v>
      </c>
      <c r="D44" s="15">
        <f t="shared" si="2"/>
        <v>25</v>
      </c>
      <c r="E44" s="3"/>
      <c r="F44">
        <f>+Fasit!B21</f>
        <v>5</v>
      </c>
      <c r="G44">
        <f t="shared" si="3"/>
        <v>5</v>
      </c>
      <c r="H44" s="3"/>
      <c r="I44" s="22"/>
      <c r="J44" s="19" t="s">
        <v>60</v>
      </c>
      <c r="K44">
        <f t="shared" si="7"/>
        <v>6</v>
      </c>
      <c r="L44" s="15">
        <f t="shared" si="8"/>
        <v>15</v>
      </c>
      <c r="M44" s="3"/>
      <c r="N44">
        <f>+Fasit!F21</f>
        <v>6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21</v>
      </c>
      <c r="Y44">
        <f t="shared" si="10"/>
        <v>19</v>
      </c>
      <c r="Z44" s="7"/>
      <c r="AA44" s="26">
        <f t="shared" si="11"/>
        <v>52.5</v>
      </c>
      <c r="AB44" s="46">
        <f t="shared" si="12"/>
        <v>47.5</v>
      </c>
      <c r="AC44" s="7"/>
      <c r="AD44" s="21">
        <f>+AA44*10</f>
        <v>525</v>
      </c>
      <c r="AE44" s="21">
        <f>+AB44*10</f>
        <v>475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5</v>
      </c>
      <c r="D45" s="15">
        <f t="shared" si="2"/>
        <v>12.5</v>
      </c>
      <c r="E45" s="3"/>
      <c r="F45">
        <f>+Fasit!B22</f>
        <v>7</v>
      </c>
      <c r="G45">
        <f t="shared" si="3"/>
        <v>-2</v>
      </c>
      <c r="H45" s="3"/>
      <c r="I45" s="22"/>
      <c r="J45" s="19" t="s">
        <v>15</v>
      </c>
      <c r="K45">
        <f t="shared" si="7"/>
        <v>3</v>
      </c>
      <c r="L45" s="15">
        <f t="shared" si="8"/>
        <v>7.5</v>
      </c>
      <c r="M45" s="3"/>
      <c r="N45">
        <f>+Fasit!F22</f>
        <v>4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15</v>
      </c>
      <c r="Y45">
        <f t="shared" si="10"/>
        <v>7</v>
      </c>
      <c r="Z45" s="7"/>
      <c r="AA45" s="26">
        <f t="shared" si="11"/>
        <v>37.5</v>
      </c>
      <c r="AB45" s="46">
        <f t="shared" si="12"/>
        <v>17.5</v>
      </c>
      <c r="AC45" s="7"/>
      <c r="AD45" s="21">
        <f>+AA45*6</f>
        <v>225</v>
      </c>
      <c r="AE45" s="21">
        <f>+AB45*9</f>
        <v>157.5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1</v>
      </c>
      <c r="D46" s="15">
        <f t="shared" si="2"/>
        <v>2.5</v>
      </c>
      <c r="E46" s="3"/>
      <c r="F46">
        <f>+Fasit!B23</f>
        <v>0</v>
      </c>
      <c r="G46">
        <f t="shared" si="3"/>
        <v>1</v>
      </c>
      <c r="H46" s="3"/>
      <c r="I46" s="22"/>
      <c r="J46" s="19" t="s">
        <v>16</v>
      </c>
      <c r="K46">
        <f t="shared" si="7"/>
        <v>3</v>
      </c>
      <c r="L46" s="15">
        <f t="shared" si="8"/>
        <v>7.5</v>
      </c>
      <c r="M46" s="3"/>
      <c r="N46">
        <f>+Fasit!F23</f>
        <v>3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1</v>
      </c>
      <c r="Y46">
        <f t="shared" si="10"/>
        <v>1</v>
      </c>
      <c r="Z46" s="7"/>
      <c r="AA46" s="26">
        <f t="shared" si="11"/>
        <v>2.5</v>
      </c>
      <c r="AB46" s="46">
        <f t="shared" si="12"/>
        <v>2.5</v>
      </c>
      <c r="AC46" s="7"/>
      <c r="AD46" s="21">
        <f>+AA46*-9</f>
        <v>-22.5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1</v>
      </c>
      <c r="D47" s="15">
        <f t="shared" si="2"/>
        <v>2.5</v>
      </c>
      <c r="E47" s="3"/>
      <c r="F47">
        <f>+Fasit!B24</f>
        <v>1</v>
      </c>
      <c r="G47">
        <f t="shared" si="3"/>
        <v>0</v>
      </c>
      <c r="H47" s="3"/>
      <c r="I47" s="22"/>
      <c r="J47" s="19" t="s">
        <v>61</v>
      </c>
      <c r="K47">
        <f t="shared" si="7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1</v>
      </c>
      <c r="L50" s="15">
        <f t="shared" si="8"/>
        <v>2.5</v>
      </c>
      <c r="M50" s="3"/>
      <c r="N50">
        <f>+Fasit!F27</f>
        <v>0</v>
      </c>
      <c r="O50">
        <f t="shared" si="4"/>
        <v>1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772.5</v>
      </c>
      <c r="AE50" s="84">
        <f>SUM(AE40:AE49)</f>
        <v>902.5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3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2</v>
      </c>
      <c r="K67" s="11">
        <f>SUM(K69:K108)</f>
        <v>14</v>
      </c>
      <c r="L67" s="11">
        <f>SUM(L69:L108)</f>
        <v>-5</v>
      </c>
      <c r="M67" s="11">
        <f>SUM(M69:M108)</f>
        <v>20</v>
      </c>
      <c r="N67" s="11">
        <f>SUM(N69:N108)</f>
        <v>23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285</v>
      </c>
      <c r="Z67" s="7">
        <f>SUM(Z69:Z108)</f>
        <v>2133</v>
      </c>
      <c r="AA67" s="7">
        <f>SUM(AA69:AA108)</f>
        <v>2039</v>
      </c>
      <c r="AC67" s="7">
        <f>SUM(AC69:AC108)</f>
        <v>253</v>
      </c>
      <c r="AD67" s="7">
        <f>SUM(AD69:AD108)</f>
        <v>1869</v>
      </c>
      <c r="AE67" s="7">
        <f>SUM(AE69:AE108)</f>
        <v>1879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MID(Over!H10,1,1)</f>
        <v>S</v>
      </c>
      <c r="C69" s="7" t="str">
        <f>MID(Over!H10,2,2)</f>
        <v>P+</v>
      </c>
      <c r="D69" s="7" t="str">
        <f>MID(Over!H10,4,2)</f>
        <v>1 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1</v>
      </c>
      <c r="L69" s="30">
        <f>+AC69-Fasit!G56</f>
        <v>0</v>
      </c>
      <c r="M69" s="13">
        <f aca="true" t="shared" si="13" ref="M69:M108">+ABS(K69)</f>
        <v>1</v>
      </c>
      <c r="N69" s="8">
        <f aca="true" t="shared" si="14" ref="N69:N108">+ABS(L69)</f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3</v>
      </c>
      <c r="Z69">
        <f aca="true" t="shared" si="15" ref="Z69:Z108">+Y69*Y69</f>
        <v>9</v>
      </c>
      <c r="AA69">
        <f>+Y69*Fasit!F56</f>
        <v>6</v>
      </c>
      <c r="AC69" s="14">
        <f>MATCH(D69,Poeng!$B$2:$B$17,0)</f>
        <v>2</v>
      </c>
      <c r="AD69">
        <f aca="true" t="shared" si="16" ref="AD69:AD108">+AC69*AC69</f>
        <v>4</v>
      </c>
      <c r="AE69">
        <f>+AC69*Fasit!G56</f>
        <v>4</v>
      </c>
    </row>
    <row r="70" spans="1:31" ht="12.75">
      <c r="A70" s="3">
        <f aca="true" t="shared" si="17" ref="A70:A108">+A69+1</f>
        <v>2</v>
      </c>
      <c r="B70" s="7" t="str">
        <f>MID(Over!H11,1,1)</f>
        <v>S</v>
      </c>
      <c r="C70" s="7" t="str">
        <f>MID(Over!H11,2,2)</f>
        <v>U-</v>
      </c>
      <c r="D70" s="7" t="str">
        <f>MID(Over!H11,4,2)</f>
        <v>5 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1</v>
      </c>
      <c r="L70" s="30">
        <f>+AC70-Fasit!G57</f>
        <v>2</v>
      </c>
      <c r="M70" s="13">
        <f t="shared" si="13"/>
        <v>1</v>
      </c>
      <c r="N70" s="8">
        <f t="shared" si="14"/>
        <v>2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10</v>
      </c>
      <c r="Z70">
        <f t="shared" si="15"/>
        <v>100</v>
      </c>
      <c r="AA70">
        <f>+Y70*Fasit!F57</f>
        <v>90</v>
      </c>
      <c r="AC70" s="14">
        <f>MATCH(D70,Poeng!$B$2:$B$17,0)</f>
        <v>14</v>
      </c>
      <c r="AD70">
        <f t="shared" si="16"/>
        <v>196</v>
      </c>
      <c r="AE70">
        <f>+AC70*Fasit!G57</f>
        <v>168</v>
      </c>
    </row>
    <row r="71" spans="1:31" ht="12.75">
      <c r="A71" s="3">
        <f t="shared" si="17"/>
        <v>3</v>
      </c>
      <c r="B71" s="7" t="str">
        <f>MID(Over!H12,1,1)</f>
        <v>L</v>
      </c>
      <c r="C71" s="7" t="str">
        <f>MID(Over!H12,2,2)</f>
        <v>O </v>
      </c>
      <c r="D71" s="7" t="str">
        <f>MID(Over!H12,4,2)</f>
        <v>1 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1</v>
      </c>
      <c r="K71" s="29">
        <f>+Y71-Fasit!F58</f>
        <v>2</v>
      </c>
      <c r="L71" s="30">
        <f>+AC71-Fasit!G58</f>
        <v>0</v>
      </c>
      <c r="M71" s="13">
        <f t="shared" si="13"/>
        <v>2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LU</v>
      </c>
      <c r="Y71" s="14">
        <f>MATCH(C71,Poeng!$C$2:$C$17,0)</f>
        <v>5</v>
      </c>
      <c r="Z71">
        <f t="shared" si="15"/>
        <v>25</v>
      </c>
      <c r="AA71">
        <f>+Y71*Fasit!F58</f>
        <v>15</v>
      </c>
      <c r="AC71" s="14">
        <f>MATCH(D71,Poeng!$B$2:$B$17,0)</f>
        <v>2</v>
      </c>
      <c r="AD71">
        <f t="shared" si="16"/>
        <v>4</v>
      </c>
      <c r="AE71">
        <f>+AC71*Fasit!G58</f>
        <v>4</v>
      </c>
    </row>
    <row r="72" spans="1:31" ht="12.75">
      <c r="A72" s="3">
        <f t="shared" si="17"/>
        <v>4</v>
      </c>
      <c r="B72" s="7" t="str">
        <f>MID(Over!H13,1,1)</f>
        <v>S</v>
      </c>
      <c r="C72" s="7" t="str">
        <f>MID(Over!H13,2,2)</f>
        <v>O+</v>
      </c>
      <c r="D72" s="7" t="str">
        <f>MID(Over!H13,4,2)</f>
        <v>4-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1</v>
      </c>
      <c r="K72" s="29">
        <f>+Y72-Fasit!F59</f>
        <v>1</v>
      </c>
      <c r="L72" s="30">
        <f>+AC72-Fasit!G59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SU</v>
      </c>
      <c r="Y72" s="14">
        <f>MATCH(C72,Poeng!$C$2:$C$17,0)</f>
        <v>6</v>
      </c>
      <c r="Z72">
        <f t="shared" si="15"/>
        <v>36</v>
      </c>
      <c r="AA72">
        <f>+Y72*Fasit!F59</f>
        <v>30</v>
      </c>
      <c r="AC72" s="14">
        <f>MATCH(D72,Poeng!$B$2:$B$17,0)</f>
        <v>10</v>
      </c>
      <c r="AD72">
        <f t="shared" si="16"/>
        <v>100</v>
      </c>
      <c r="AE72">
        <f>+AC72*Fasit!G59</f>
        <v>100</v>
      </c>
    </row>
    <row r="73" spans="1:31" ht="12.75">
      <c r="A73" s="3">
        <f t="shared" si="17"/>
        <v>5</v>
      </c>
      <c r="B73" s="7" t="str">
        <f>MID(Over!H14,1,1)</f>
        <v>L</v>
      </c>
      <c r="C73" s="7" t="str">
        <f>MID(Over!H14,2,2)</f>
        <v>R-</v>
      </c>
      <c r="D73" s="7" t="str">
        <f>MID(Over!H14,4,2)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0</v>
      </c>
      <c r="L73" s="30">
        <f>+AC73-Fasit!G60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7</v>
      </c>
      <c r="Z73">
        <f t="shared" si="15"/>
        <v>49</v>
      </c>
      <c r="AA73">
        <f>+Y73*Fasit!F60</f>
        <v>49</v>
      </c>
      <c r="AC73" s="14">
        <f>MATCH(D73,Poeng!$B$2:$B$17,0)</f>
        <v>8</v>
      </c>
      <c r="AD73">
        <f t="shared" si="16"/>
        <v>64</v>
      </c>
      <c r="AE73">
        <f>+AC73*Fasit!G60</f>
        <v>72</v>
      </c>
    </row>
    <row r="74" spans="1:31" ht="12.75">
      <c r="A74" s="3">
        <f t="shared" si="17"/>
        <v>6</v>
      </c>
      <c r="B74" s="7" t="str">
        <f>MID(Over!H15,1,1)</f>
        <v>L</v>
      </c>
      <c r="C74" s="7" t="str">
        <f>MID(Over!H15,2,2)</f>
        <v>R-</v>
      </c>
      <c r="D74" s="7" t="str">
        <f>MID(Over!H15,4,2)</f>
        <v>3-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0</v>
      </c>
      <c r="L74" s="30">
        <f>+AC74-Fasit!G61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7</v>
      </c>
      <c r="Z74">
        <f t="shared" si="15"/>
        <v>49</v>
      </c>
      <c r="AA74">
        <f>+Y74*Fasit!F61</f>
        <v>49</v>
      </c>
      <c r="AC74" s="14">
        <f>MATCH(D74,Poeng!$B$2:$B$17,0)</f>
        <v>7</v>
      </c>
      <c r="AD74">
        <f t="shared" si="16"/>
        <v>49</v>
      </c>
      <c r="AE74">
        <f>+AC74*Fasit!G61</f>
        <v>49</v>
      </c>
    </row>
    <row r="75" spans="1:31" ht="12.75">
      <c r="A75" s="3">
        <f t="shared" si="17"/>
        <v>7</v>
      </c>
      <c r="B75" s="7" t="str">
        <f>MID(Over!H16,1,1)</f>
        <v>L</v>
      </c>
      <c r="C75" s="7" t="str">
        <f>MID(Over!H16,2,2)</f>
        <v>O+</v>
      </c>
      <c r="D75" s="7" t="str">
        <f>MID(Over!H16,4,2)</f>
        <v>3 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-1</v>
      </c>
      <c r="L75" s="30">
        <f>+AC75-Fasit!G62</f>
        <v>-1</v>
      </c>
      <c r="M75" s="13">
        <f t="shared" si="13"/>
        <v>1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6</v>
      </c>
      <c r="Z75">
        <f t="shared" si="15"/>
        <v>36</v>
      </c>
      <c r="AA75">
        <f>+Y75*Fasit!F62</f>
        <v>42</v>
      </c>
      <c r="AC75" s="14">
        <f>MATCH(D75,Poeng!$B$2:$B$17,0)</f>
        <v>8</v>
      </c>
      <c r="AD75">
        <f t="shared" si="16"/>
        <v>64</v>
      </c>
      <c r="AE75">
        <f>+AC75*Fasit!G62</f>
        <v>72</v>
      </c>
    </row>
    <row r="76" spans="1:31" ht="12.75">
      <c r="A76" s="3">
        <f t="shared" si="17"/>
        <v>8</v>
      </c>
      <c r="B76" s="7" t="str">
        <f>MID(Over!H17,1,1)</f>
        <v>L</v>
      </c>
      <c r="C76" s="7" t="str">
        <f>MID(Over!H17,2,2)</f>
        <v>R-</v>
      </c>
      <c r="D76" s="7" t="str">
        <f>MID(Over!H17,4,2)</f>
        <v>2 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1</v>
      </c>
      <c r="L76" s="30">
        <f>+AC76-Fasit!G63</f>
        <v>-1</v>
      </c>
      <c r="M76" s="13">
        <f t="shared" si="13"/>
        <v>1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7</v>
      </c>
      <c r="Z76">
        <f t="shared" si="15"/>
        <v>49</v>
      </c>
      <c r="AA76">
        <f>+Y76*Fasit!F63</f>
        <v>42</v>
      </c>
      <c r="AC76" s="14">
        <f>MATCH(D76,Poeng!$B$2:$B$17,0)</f>
        <v>5</v>
      </c>
      <c r="AD76">
        <f t="shared" si="16"/>
        <v>25</v>
      </c>
      <c r="AE76">
        <f>+AC76*Fasit!G63</f>
        <v>30</v>
      </c>
    </row>
    <row r="77" spans="1:31" ht="12.75">
      <c r="A77" s="3">
        <f t="shared" si="17"/>
        <v>9</v>
      </c>
      <c r="B77" s="7" t="str">
        <f>MID(Over!H18,1,1)</f>
        <v>L</v>
      </c>
      <c r="C77" s="7" t="str">
        <f>MID(Over!H18,2,2)</f>
        <v>R-</v>
      </c>
      <c r="D77" s="7" t="str">
        <f>MID(Over!H18,4,2)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1</v>
      </c>
      <c r="L77" s="30">
        <f>+AC77-Fasit!G64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7</v>
      </c>
      <c r="Z77">
        <f t="shared" si="15"/>
        <v>49</v>
      </c>
      <c r="AA77">
        <f>+Y77*Fasit!F64</f>
        <v>42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MID(Over!H19,1,1)</f>
        <v>L</v>
      </c>
      <c r="C78" s="7" t="str">
        <f>MID(Over!H19,2,2)</f>
        <v>R </v>
      </c>
      <c r="D78" s="7" t="str">
        <f>MID(Over!H19,4,2)</f>
        <v>1+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-1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3</v>
      </c>
      <c r="AD78">
        <f t="shared" si="16"/>
        <v>9</v>
      </c>
      <c r="AE78">
        <f>+AC78*Fasit!G65</f>
        <v>12</v>
      </c>
    </row>
    <row r="79" spans="1:31" ht="12.75">
      <c r="A79" s="3">
        <f t="shared" si="17"/>
        <v>11</v>
      </c>
      <c r="B79" s="7" t="str">
        <f>MID(Over!H20,1,1)</f>
        <v>L</v>
      </c>
      <c r="C79" s="7" t="str">
        <f>MID(Over!H20,2,2)</f>
        <v>O </v>
      </c>
      <c r="D79" s="7" t="str">
        <f>MID(Over!H20,4,2)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0</v>
      </c>
      <c r="L79" s="30">
        <f>+AC79-Fasit!G66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5</v>
      </c>
      <c r="Z79">
        <f t="shared" si="15"/>
        <v>25</v>
      </c>
      <c r="AA79">
        <f>+Y79*Fasit!F66</f>
        <v>25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MID(Over!H21,1,1)</f>
        <v>L</v>
      </c>
      <c r="C80" s="7" t="str">
        <f>MID(Over!H21,2,2)</f>
        <v>O-</v>
      </c>
      <c r="D80" s="7" t="str">
        <f>MID(Over!H21,4,2)</f>
        <v>2-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0</v>
      </c>
      <c r="L80" s="30">
        <f>+AC80-Fasit!G67</f>
        <v>1</v>
      </c>
      <c r="M80" s="13">
        <f t="shared" si="13"/>
        <v>0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4</v>
      </c>
      <c r="Z80">
        <f t="shared" si="15"/>
        <v>16</v>
      </c>
      <c r="AA80">
        <f>+Y80*Fasit!F67</f>
        <v>16</v>
      </c>
      <c r="AC80" s="14">
        <f>MATCH(D80,Poeng!$B$2:$B$17,0)</f>
        <v>4</v>
      </c>
      <c r="AD80">
        <f t="shared" si="16"/>
        <v>16</v>
      </c>
      <c r="AE80">
        <f>+AC80*Fasit!G67</f>
        <v>12</v>
      </c>
    </row>
    <row r="81" spans="1:31" ht="12.75">
      <c r="A81" s="3">
        <f t="shared" si="17"/>
        <v>13</v>
      </c>
      <c r="B81" s="7" t="str">
        <f>MID(Over!H22,1,1)</f>
        <v>L</v>
      </c>
      <c r="C81" s="7" t="str">
        <f>MID(Over!H22,2,2)</f>
        <v>O+</v>
      </c>
      <c r="D81" s="7" t="str">
        <f>MID(Over!H22,4,2)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1</v>
      </c>
      <c r="L81" s="30">
        <f>+AC81-Fasit!G68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6</v>
      </c>
      <c r="Z81">
        <f t="shared" si="15"/>
        <v>36</v>
      </c>
      <c r="AA81">
        <f>+Y81*Fasit!F68</f>
        <v>30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MID(Over!H23,1,1)</f>
        <v>L</v>
      </c>
      <c r="C82" s="7" t="str">
        <f>MID(Over!H23,2,2)</f>
        <v>O+</v>
      </c>
      <c r="D82" s="7" t="str">
        <f>MID(Over!H23,4,2)</f>
        <v>2+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0</v>
      </c>
      <c r="L82" s="30">
        <f>+AC82-Fasit!G69</f>
        <v>-1</v>
      </c>
      <c r="M82" s="13">
        <f t="shared" si="13"/>
        <v>0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6</v>
      </c>
      <c r="Z82">
        <f t="shared" si="15"/>
        <v>36</v>
      </c>
      <c r="AA82">
        <f>+Y82*Fasit!F69</f>
        <v>36</v>
      </c>
      <c r="AC82" s="14">
        <f>MATCH(D82,Poeng!$B$2:$B$17,0)</f>
        <v>6</v>
      </c>
      <c r="AD82">
        <f t="shared" si="16"/>
        <v>36</v>
      </c>
      <c r="AE82">
        <f>+AC82*Fasit!G69</f>
        <v>42</v>
      </c>
    </row>
    <row r="83" spans="1:31" ht="12.75">
      <c r="A83" s="3">
        <f t="shared" si="17"/>
        <v>15</v>
      </c>
      <c r="B83" s="7" t="str">
        <f>MID(Over!H24,1,1)</f>
        <v>L</v>
      </c>
      <c r="C83" s="7" t="str">
        <f>MID(Over!H24,2,2)</f>
        <v>O </v>
      </c>
      <c r="D83" s="7" t="str">
        <f>MID(Over!H24,4,2)</f>
        <v>2+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0</v>
      </c>
      <c r="L83" s="30">
        <f>+AC83-Fasit!G70</f>
        <v>0</v>
      </c>
      <c r="M83" s="13">
        <f t="shared" si="13"/>
        <v>0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5</v>
      </c>
      <c r="Z83">
        <f t="shared" si="15"/>
        <v>25</v>
      </c>
      <c r="AA83">
        <f>+Y83*Fasit!F70</f>
        <v>25</v>
      </c>
      <c r="AC83" s="14">
        <f>MATCH(D83,Poeng!$B$2:$B$17,0)</f>
        <v>6</v>
      </c>
      <c r="AD83">
        <f t="shared" si="16"/>
        <v>36</v>
      </c>
      <c r="AE83">
        <f>+AC83*Fasit!G70</f>
        <v>36</v>
      </c>
    </row>
    <row r="84" spans="1:31" ht="12.75">
      <c r="A84" s="3">
        <f t="shared" si="17"/>
        <v>16</v>
      </c>
      <c r="B84" s="7" t="str">
        <f>MID(Over!H25,1,1)</f>
        <v>L</v>
      </c>
      <c r="C84" s="7" t="str">
        <f>MID(Over!H25,2,2)</f>
        <v>R-</v>
      </c>
      <c r="D84" s="7" t="str">
        <f>MID(Over!H25,4,2)</f>
        <v>2+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1</v>
      </c>
      <c r="L84" s="30">
        <f>+AC84-Fasit!G71</f>
        <v>-1</v>
      </c>
      <c r="M84" s="13">
        <f t="shared" si="13"/>
        <v>1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7</v>
      </c>
      <c r="Z84">
        <f t="shared" si="15"/>
        <v>49</v>
      </c>
      <c r="AA84">
        <f>+Y84*Fasit!F71</f>
        <v>42</v>
      </c>
      <c r="AC84" s="14">
        <f>MATCH(D84,Poeng!$B$2:$B$17,0)</f>
        <v>6</v>
      </c>
      <c r="AD84">
        <f t="shared" si="16"/>
        <v>36</v>
      </c>
      <c r="AE84">
        <f>+AC84*Fasit!G71</f>
        <v>42</v>
      </c>
    </row>
    <row r="85" spans="1:31" ht="12.75">
      <c r="A85" s="3">
        <f t="shared" si="17"/>
        <v>17</v>
      </c>
      <c r="B85" s="7" t="str">
        <f>MID(Over!H26,1,1)</f>
        <v>L</v>
      </c>
      <c r="C85" s="7" t="str">
        <f>MID(Over!H26,2,2)</f>
        <v>R </v>
      </c>
      <c r="D85" s="7" t="str">
        <f>MID(Over!H26,4,2)</f>
        <v>3-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-2</v>
      </c>
      <c r="M85" s="13">
        <f t="shared" si="13"/>
        <v>0</v>
      </c>
      <c r="N85" s="8">
        <f t="shared" si="14"/>
        <v>2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7</v>
      </c>
      <c r="AD85">
        <f t="shared" si="16"/>
        <v>49</v>
      </c>
      <c r="AE85">
        <f>+AC85*Fasit!G72</f>
        <v>63</v>
      </c>
    </row>
    <row r="86" spans="1:31" ht="12.75">
      <c r="A86" s="3">
        <f t="shared" si="17"/>
        <v>18</v>
      </c>
      <c r="B86" s="7" t="str">
        <f>MID(Over!H27,1,1)</f>
        <v>L</v>
      </c>
      <c r="C86" s="7" t="str">
        <f>MID(Over!H27,2,2)</f>
        <v>R-</v>
      </c>
      <c r="D86" s="7" t="str">
        <f>MID(Over!H27,4,2)</f>
        <v>3-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0</v>
      </c>
      <c r="L86" s="30">
        <f>+AC86-Fasit!G73</f>
        <v>-1</v>
      </c>
      <c r="M86" s="13">
        <f t="shared" si="13"/>
        <v>0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7</v>
      </c>
      <c r="Z86">
        <f t="shared" si="15"/>
        <v>49</v>
      </c>
      <c r="AA86">
        <f>+Y86*Fasit!F73</f>
        <v>49</v>
      </c>
      <c r="AC86" s="14">
        <f>MATCH(D86,Poeng!$B$2:$B$17,0)</f>
        <v>7</v>
      </c>
      <c r="AD86">
        <f t="shared" si="16"/>
        <v>49</v>
      </c>
      <c r="AE86">
        <f>+AC86*Fasit!G73</f>
        <v>56</v>
      </c>
    </row>
    <row r="87" spans="1:31" ht="12.75">
      <c r="A87" s="3">
        <f t="shared" si="17"/>
        <v>19</v>
      </c>
      <c r="B87" s="7" t="str">
        <f>MID(Over!H28,1,1)</f>
        <v>L</v>
      </c>
      <c r="C87" s="7" t="str">
        <f>MID(Over!H28,2,2)</f>
        <v>O </v>
      </c>
      <c r="D87" s="7" t="str">
        <f>MID(Over!H28,4,2)</f>
        <v>2 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5</v>
      </c>
      <c r="AD87">
        <f t="shared" si="16"/>
        <v>25</v>
      </c>
      <c r="AE87">
        <f>+AC87*Fasit!G74</f>
        <v>25</v>
      </c>
    </row>
    <row r="88" spans="1:31" ht="12.75">
      <c r="A88" s="3">
        <f t="shared" si="17"/>
        <v>20</v>
      </c>
      <c r="B88" s="7" t="str">
        <f>MID(Over!H29,1,1)</f>
        <v>L</v>
      </c>
      <c r="C88" s="7" t="str">
        <f>MID(Over!H29,2,2)</f>
        <v>R </v>
      </c>
      <c r="D88" s="7" t="str">
        <f>MID(Over!H29,4,2)</f>
        <v>3-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-1</v>
      </c>
      <c r="L88" s="30">
        <f>+AC88-Fasit!G75</f>
        <v>-1</v>
      </c>
      <c r="M88" s="13">
        <f t="shared" si="13"/>
        <v>1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8</v>
      </c>
      <c r="Z88">
        <f t="shared" si="15"/>
        <v>64</v>
      </c>
      <c r="AA88">
        <f>+Y88*Fasit!F75</f>
        <v>72</v>
      </c>
      <c r="AC88" s="14">
        <f>MATCH(D88,Poeng!$B$2:$B$17,0)</f>
        <v>7</v>
      </c>
      <c r="AD88">
        <f t="shared" si="16"/>
        <v>49</v>
      </c>
      <c r="AE88">
        <f>+AC88*Fasit!G75</f>
        <v>56</v>
      </c>
    </row>
    <row r="89" spans="1:31" ht="12.75">
      <c r="A89" s="3">
        <f t="shared" si="17"/>
        <v>21</v>
      </c>
      <c r="B89" s="7" t="str">
        <f>MID(Over!H30,1,1)</f>
        <v>L</v>
      </c>
      <c r="C89" s="7" t="str">
        <f>MID(Over!H30,2,2)</f>
        <v>R </v>
      </c>
      <c r="D89" s="7" t="str">
        <f>MID(Over!H30,4,2)</f>
        <v>3+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1</v>
      </c>
      <c r="L89" s="30">
        <f>+AC89-Fasit!G76</f>
        <v>1</v>
      </c>
      <c r="M89" s="13">
        <f t="shared" si="13"/>
        <v>1</v>
      </c>
      <c r="N89" s="8">
        <f t="shared" si="14"/>
        <v>1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8</v>
      </c>
      <c r="Z89">
        <f t="shared" si="15"/>
        <v>64</v>
      </c>
      <c r="AA89">
        <f>+Y89*Fasit!F76</f>
        <v>56</v>
      </c>
      <c r="AC89" s="14">
        <f>MATCH(D89,Poeng!$B$2:$B$17,0)</f>
        <v>9</v>
      </c>
      <c r="AD89">
        <f t="shared" si="16"/>
        <v>81</v>
      </c>
      <c r="AE89">
        <f>+AC89*Fasit!G76</f>
        <v>72</v>
      </c>
    </row>
    <row r="90" spans="1:31" ht="12.75">
      <c r="A90" s="3">
        <f t="shared" si="17"/>
        <v>22</v>
      </c>
      <c r="B90" s="7" t="str">
        <f>MID(Over!H31,1,1)</f>
        <v>L</v>
      </c>
      <c r="C90" s="7" t="str">
        <f>MID(Over!H31,2,2)</f>
        <v>R+</v>
      </c>
      <c r="D90" s="7" t="str">
        <f>MID(Over!H31,4,2)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1</v>
      </c>
      <c r="M90" s="13">
        <f t="shared" si="13"/>
        <v>0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8</v>
      </c>
      <c r="AD90">
        <f t="shared" si="16"/>
        <v>64</v>
      </c>
      <c r="AE90">
        <f>+AC90*Fasit!G77</f>
        <v>56</v>
      </c>
    </row>
    <row r="91" spans="1:31" ht="12.75">
      <c r="A91" s="3">
        <f t="shared" si="17"/>
        <v>23</v>
      </c>
      <c r="B91" s="7" t="str">
        <f>MID(Over!H32,1,1)</f>
        <v>L</v>
      </c>
      <c r="C91" s="7" t="str">
        <f>MID(Over!H32,2,2)</f>
        <v>R-</v>
      </c>
      <c r="D91" s="7" t="str">
        <f>MID(Over!H32,4,2)</f>
        <v>2-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1</v>
      </c>
      <c r="L91" s="30">
        <f>+AC91-Fasit!G78</f>
        <v>1</v>
      </c>
      <c r="M91" s="13">
        <f t="shared" si="13"/>
        <v>1</v>
      </c>
      <c r="N91" s="8">
        <f t="shared" si="14"/>
        <v>1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7</v>
      </c>
      <c r="Z91">
        <f t="shared" si="15"/>
        <v>49</v>
      </c>
      <c r="AA91">
        <f>+Y91*Fasit!F78</f>
        <v>42</v>
      </c>
      <c r="AC91" s="14">
        <f>MATCH(D91,Poeng!$B$2:$B$17,0)</f>
        <v>4</v>
      </c>
      <c r="AD91">
        <f t="shared" si="16"/>
        <v>16</v>
      </c>
      <c r="AE91">
        <f>+AC91*Fasit!G78</f>
        <v>12</v>
      </c>
    </row>
    <row r="92" spans="1:31" ht="12.75">
      <c r="A92" s="3">
        <f t="shared" si="17"/>
        <v>24</v>
      </c>
      <c r="B92" s="7" t="str">
        <f>MID(Over!H33,1,1)</f>
        <v>L</v>
      </c>
      <c r="C92" s="7" t="str">
        <f>MID(Over!H33,2,2)</f>
        <v>O+</v>
      </c>
      <c r="D92" s="7" t="str">
        <f>MID(Over!H33,4,2)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0</v>
      </c>
      <c r="L92" s="30">
        <f>+AC92-Fasit!G79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6</v>
      </c>
      <c r="Z92">
        <f t="shared" si="15"/>
        <v>36</v>
      </c>
      <c r="AA92">
        <f>+Y92*Fasit!F79</f>
        <v>36</v>
      </c>
      <c r="AC92" s="14">
        <f>MATCH(D92,Poeng!$B$2:$B$17,0)</f>
        <v>7</v>
      </c>
      <c r="AD92">
        <f t="shared" si="16"/>
        <v>49</v>
      </c>
      <c r="AE92">
        <f>+AC92*Fasit!G79</f>
        <v>49</v>
      </c>
    </row>
    <row r="93" spans="1:31" ht="12.75">
      <c r="A93" s="3">
        <f t="shared" si="17"/>
        <v>25</v>
      </c>
      <c r="B93" s="7" t="str">
        <f>MID(Over!H34,1,1)</f>
        <v>L</v>
      </c>
      <c r="C93" s="7" t="str">
        <f>MID(Over!H34,2,2)</f>
        <v>O+</v>
      </c>
      <c r="D93" s="7" t="str">
        <f>MID(Over!H34,4,2)</f>
        <v>2+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1</v>
      </c>
      <c r="L93" s="30">
        <f>+AC93-Fasit!G80</f>
        <v>0</v>
      </c>
      <c r="M93" s="13">
        <f t="shared" si="13"/>
        <v>1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6</v>
      </c>
      <c r="Z93">
        <f t="shared" si="15"/>
        <v>36</v>
      </c>
      <c r="AA93">
        <f>+Y93*Fasit!F80</f>
        <v>30</v>
      </c>
      <c r="AC93" s="14">
        <f>MATCH(D93,Poeng!$B$2:$B$17,0)</f>
        <v>6</v>
      </c>
      <c r="AD93">
        <f t="shared" si="16"/>
        <v>36</v>
      </c>
      <c r="AE93">
        <f>+AC93*Fasit!G80</f>
        <v>36</v>
      </c>
    </row>
    <row r="94" spans="1:31" ht="12.75">
      <c r="A94" s="3">
        <f t="shared" si="17"/>
        <v>26</v>
      </c>
      <c r="B94" s="7" t="str">
        <f>MID(Over!H35,1,1)</f>
        <v>L</v>
      </c>
      <c r="C94" s="7" t="str">
        <f>MID(Over!H35,2,2)</f>
        <v>R+</v>
      </c>
      <c r="D94" s="7" t="str">
        <f>MID(Over!H35,4,2)</f>
        <v>4-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1</v>
      </c>
      <c r="M94" s="13">
        <f t="shared" si="13"/>
        <v>0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10</v>
      </c>
      <c r="AD94">
        <f t="shared" si="16"/>
        <v>100</v>
      </c>
      <c r="AE94">
        <f>+AC94*Fasit!G81</f>
        <v>90</v>
      </c>
    </row>
    <row r="95" spans="1:31" ht="12.75">
      <c r="A95" s="3">
        <f t="shared" si="17"/>
        <v>27</v>
      </c>
      <c r="B95" s="7" t="str">
        <f>MID(Over!H36,1,1)</f>
        <v>L</v>
      </c>
      <c r="C95" s="7" t="str">
        <f>MID(Over!H36,2,2)</f>
        <v>R </v>
      </c>
      <c r="D95" s="7" t="str">
        <f>MID(Over!H36,4,2)</f>
        <v>3+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1</v>
      </c>
      <c r="L95" s="30">
        <f>+AC95-Fasit!G82</f>
        <v>-1</v>
      </c>
      <c r="M95" s="13">
        <f t="shared" si="13"/>
        <v>1</v>
      </c>
      <c r="N95" s="8">
        <f t="shared" si="14"/>
        <v>1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8</v>
      </c>
      <c r="Z95">
        <f t="shared" si="15"/>
        <v>64</v>
      </c>
      <c r="AA95">
        <f>+Y95*Fasit!F82</f>
        <v>56</v>
      </c>
      <c r="AC95" s="14">
        <f>MATCH(D95,Poeng!$B$2:$B$17,0)</f>
        <v>9</v>
      </c>
      <c r="AD95">
        <f t="shared" si="16"/>
        <v>81</v>
      </c>
      <c r="AE95">
        <f>+AC95*Fasit!G82</f>
        <v>90</v>
      </c>
    </row>
    <row r="96" spans="1:31" ht="12.75">
      <c r="A96" s="3">
        <f t="shared" si="17"/>
        <v>28</v>
      </c>
      <c r="B96" s="7" t="str">
        <f>MID(Over!H37,1,1)</f>
        <v>L</v>
      </c>
      <c r="C96" s="7" t="str">
        <f>MID(Over!H37,2,2)</f>
        <v>R+</v>
      </c>
      <c r="D96" s="7" t="str">
        <f>MID(Over!H37,4,2)</f>
        <v>3 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1</v>
      </c>
      <c r="M96" s="13">
        <f t="shared" si="13"/>
        <v>0</v>
      </c>
      <c r="N96" s="8">
        <f t="shared" si="14"/>
        <v>1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8</v>
      </c>
      <c r="AD96">
        <f t="shared" si="16"/>
        <v>64</v>
      </c>
      <c r="AE96">
        <f>+AC96*Fasit!G83</f>
        <v>56</v>
      </c>
    </row>
    <row r="97" spans="1:31" ht="12.75">
      <c r="A97" s="3">
        <f t="shared" si="17"/>
        <v>29</v>
      </c>
      <c r="B97" s="7" t="str">
        <f>MID(Over!H38,1,1)</f>
        <v>L</v>
      </c>
      <c r="C97" s="7" t="str">
        <f>MID(Over!H38,2,2)</f>
        <v>R+</v>
      </c>
      <c r="D97" s="7" t="str">
        <f>MID(Over!H38,4,2)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1</v>
      </c>
      <c r="L97" s="30">
        <f>+AC97-Fasit!G84</f>
        <v>0</v>
      </c>
      <c r="M97" s="13">
        <f t="shared" si="13"/>
        <v>1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9</v>
      </c>
      <c r="Z97">
        <f t="shared" si="15"/>
        <v>81</v>
      </c>
      <c r="AA97">
        <f>+Y97*Fasit!F84</f>
        <v>72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MID(Over!H39,1,1)</f>
        <v>L</v>
      </c>
      <c r="C98" s="7" t="str">
        <f>MID(Over!H39,2,2)</f>
        <v>R+</v>
      </c>
      <c r="D98" s="7" t="str">
        <f>MID(Over!H39,4,2)</f>
        <v>3+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0</v>
      </c>
      <c r="L98" s="30">
        <f>+AC98-Fasit!G85</f>
        <v>1</v>
      </c>
      <c r="M98" s="13">
        <f t="shared" si="13"/>
        <v>0</v>
      </c>
      <c r="N98" s="8">
        <f t="shared" si="14"/>
        <v>1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9</v>
      </c>
      <c r="Z98">
        <f t="shared" si="15"/>
        <v>81</v>
      </c>
      <c r="AA98">
        <f>+Y98*Fasit!F85</f>
        <v>81</v>
      </c>
      <c r="AC98" s="14">
        <f>MATCH(D98,Poeng!$B$2:$B$17,0)</f>
        <v>9</v>
      </c>
      <c r="AD98">
        <f t="shared" si="16"/>
        <v>81</v>
      </c>
      <c r="AE98">
        <f>+AC98*Fasit!G85</f>
        <v>72</v>
      </c>
    </row>
    <row r="99" spans="1:31" ht="12.75">
      <c r="A99" s="3">
        <f t="shared" si="17"/>
        <v>31</v>
      </c>
      <c r="B99" s="7" t="str">
        <f>MID(Over!H40,1,1)</f>
        <v>L</v>
      </c>
      <c r="C99" s="7" t="str">
        <f>MID(Over!H40,2,2)</f>
        <v>R </v>
      </c>
      <c r="D99" s="7" t="str">
        <f>MID(Over!H40,4,2)</f>
        <v>2+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-1</v>
      </c>
      <c r="M99" s="13">
        <f t="shared" si="13"/>
        <v>0</v>
      </c>
      <c r="N99" s="8">
        <f t="shared" si="14"/>
        <v>1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6</v>
      </c>
      <c r="AD99">
        <f t="shared" si="16"/>
        <v>36</v>
      </c>
      <c r="AE99">
        <f>+AC99*Fasit!G86</f>
        <v>42</v>
      </c>
    </row>
    <row r="100" spans="1:31" ht="12.75">
      <c r="A100" s="3">
        <f t="shared" si="17"/>
        <v>32</v>
      </c>
      <c r="B100" s="7" t="str">
        <f>MID(Over!H41,1,1)</f>
        <v>L</v>
      </c>
      <c r="C100" s="7" t="str">
        <f>MID(Over!H41,2,2)</f>
        <v>R-</v>
      </c>
      <c r="D100" s="7" t="str">
        <f>MID(Over!H41,4,2)</f>
        <v>2 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0</v>
      </c>
      <c r="L100" s="30">
        <f>+AC100-Fasit!G87</f>
        <v>0</v>
      </c>
      <c r="M100" s="13">
        <f t="shared" si="13"/>
        <v>0</v>
      </c>
      <c r="N100" s="8">
        <f t="shared" si="14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7</v>
      </c>
      <c r="Z100">
        <f t="shared" si="15"/>
        <v>49</v>
      </c>
      <c r="AA100">
        <f>+Y100*Fasit!F87</f>
        <v>49</v>
      </c>
      <c r="AC100" s="14">
        <f>MATCH(D100,Poeng!$B$2:$B$17,0)</f>
        <v>5</v>
      </c>
      <c r="AD100">
        <f t="shared" si="16"/>
        <v>25</v>
      </c>
      <c r="AE100">
        <f>+AC100*Fasit!G87</f>
        <v>25</v>
      </c>
    </row>
    <row r="101" spans="1:31" ht="12.75">
      <c r="A101" s="3">
        <f t="shared" si="17"/>
        <v>33</v>
      </c>
      <c r="B101" s="7" t="str">
        <f>MID(Over!H42,1,1)</f>
        <v>L</v>
      </c>
      <c r="C101" s="7" t="str">
        <f>MID(Over!H42,2,2)</f>
        <v>R </v>
      </c>
      <c r="D101" s="7" t="str">
        <f>MID(Over!H42,4,2)</f>
        <v>3 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0</v>
      </c>
      <c r="M101" s="13">
        <f t="shared" si="13"/>
        <v>0</v>
      </c>
      <c r="N101" s="8">
        <f t="shared" si="14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8</v>
      </c>
      <c r="AD101">
        <f t="shared" si="16"/>
        <v>64</v>
      </c>
      <c r="AE101">
        <f>+AC101*Fasit!G88</f>
        <v>64</v>
      </c>
    </row>
    <row r="102" spans="1:31" ht="12.75">
      <c r="A102" s="3">
        <f t="shared" si="17"/>
        <v>34</v>
      </c>
      <c r="B102" s="7" t="str">
        <f>MID(Over!H43,1,1)</f>
        <v>L</v>
      </c>
      <c r="C102" s="7" t="str">
        <f>MID(Over!H43,2,2)</f>
        <v>O+</v>
      </c>
      <c r="D102" s="7" t="str">
        <f>MID(Over!H43,4,2)</f>
        <v>2+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1</v>
      </c>
      <c r="L102" s="30">
        <f>+AC102-Fasit!G89</f>
        <v>0</v>
      </c>
      <c r="M102" s="13">
        <f t="shared" si="13"/>
        <v>1</v>
      </c>
      <c r="N102" s="8">
        <f t="shared" si="14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6</v>
      </c>
      <c r="Z102">
        <f t="shared" si="15"/>
        <v>36</v>
      </c>
      <c r="AA102">
        <f>+Y102*Fasit!F89</f>
        <v>30</v>
      </c>
      <c r="AC102" s="14">
        <f>MATCH(D102,Poeng!$B$2:$B$17,0)</f>
        <v>6</v>
      </c>
      <c r="AD102">
        <f t="shared" si="16"/>
        <v>36</v>
      </c>
      <c r="AE102">
        <f>+AC102*Fasit!G89</f>
        <v>36</v>
      </c>
    </row>
    <row r="103" spans="1:31" ht="12.75">
      <c r="A103" s="3">
        <f t="shared" si="17"/>
        <v>35</v>
      </c>
      <c r="B103" s="7" t="str">
        <f>MID(Over!H44,1,1)</f>
        <v>L</v>
      </c>
      <c r="C103" s="7" t="str">
        <f>MID(Over!H44,2,2)</f>
        <v>R </v>
      </c>
      <c r="D103" s="7" t="str">
        <f>MID(Over!H44,4,2)</f>
        <v>4-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0</v>
      </c>
      <c r="M103" s="13">
        <f t="shared" si="13"/>
        <v>1</v>
      </c>
      <c r="N103" s="8">
        <f t="shared" si="14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10</v>
      </c>
      <c r="AD103">
        <f t="shared" si="16"/>
        <v>100</v>
      </c>
      <c r="AE103">
        <f>+AC103*Fasit!G90</f>
        <v>100</v>
      </c>
    </row>
    <row r="104" spans="1:31" ht="12.75">
      <c r="A104" s="3">
        <f t="shared" si="17"/>
        <v>36</v>
      </c>
      <c r="B104" s="7" t="str">
        <f>MID(Over!H45,1,1)</f>
        <v>L</v>
      </c>
      <c r="C104" s="7" t="str">
        <f>MID(Over!H45,2,2)</f>
        <v>R-</v>
      </c>
      <c r="D104" s="7" t="str">
        <f>MID(Over!H45,4,2)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0</v>
      </c>
      <c r="L104" s="30">
        <f>+AC104-Fasit!G91</f>
        <v>0</v>
      </c>
      <c r="M104" s="13">
        <f t="shared" si="13"/>
        <v>0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7</v>
      </c>
      <c r="Z104">
        <f t="shared" si="15"/>
        <v>49</v>
      </c>
      <c r="AA104">
        <f>+Y104*Fasit!F91</f>
        <v>49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MID(Over!H46,1,1)</f>
        <v>L</v>
      </c>
      <c r="C105" s="7" t="str">
        <f>MID(Over!H46,2,2)</f>
        <v>R </v>
      </c>
      <c r="D105" s="7" t="str">
        <f>MID(Over!H46,4,2)</f>
        <v>1 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0</v>
      </c>
      <c r="L105" s="30">
        <f>+AC105-Fasit!G92</f>
        <v>0</v>
      </c>
      <c r="M105" s="13">
        <f t="shared" si="13"/>
        <v>0</v>
      </c>
      <c r="N105" s="8">
        <f t="shared" si="14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8</v>
      </c>
      <c r="Z105">
        <f t="shared" si="15"/>
        <v>64</v>
      </c>
      <c r="AA105">
        <f>+Y105*Fasit!F92</f>
        <v>64</v>
      </c>
      <c r="AC105" s="14">
        <f>MATCH(D105,Poeng!$B$2:$B$17,0)</f>
        <v>2</v>
      </c>
      <c r="AD105">
        <f t="shared" si="16"/>
        <v>4</v>
      </c>
      <c r="AE105">
        <f>+AC105*Fasit!G92</f>
        <v>4</v>
      </c>
    </row>
    <row r="106" spans="1:31" ht="12.75">
      <c r="A106" s="3">
        <f t="shared" si="17"/>
        <v>38</v>
      </c>
      <c r="B106" s="7" t="str">
        <f>MID(Over!H47,1,1)</f>
        <v>L</v>
      </c>
      <c r="C106" s="7" t="str">
        <f>MID(Over!H47,2,2)</f>
        <v>R </v>
      </c>
      <c r="D106" s="7" t="str">
        <f>MID(Over!H47,4,2)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-1</v>
      </c>
      <c r="L106" s="30">
        <f>+AC106-Fasit!G93</f>
        <v>0</v>
      </c>
      <c r="M106" s="13">
        <f t="shared" si="13"/>
        <v>1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8</v>
      </c>
      <c r="Z106">
        <f t="shared" si="15"/>
        <v>64</v>
      </c>
      <c r="AA106">
        <f>+Y106*Fasit!F93</f>
        <v>72</v>
      </c>
      <c r="AC106" s="14">
        <f>MATCH(D106,Poeng!$B$2:$B$17,0)</f>
        <v>3</v>
      </c>
      <c r="AD106">
        <f t="shared" si="16"/>
        <v>9</v>
      </c>
      <c r="AE106">
        <f>+AC106*Fasit!G93</f>
        <v>9</v>
      </c>
    </row>
    <row r="107" spans="1:31" ht="12.75">
      <c r="A107" s="3">
        <f t="shared" si="17"/>
        <v>39</v>
      </c>
      <c r="B107" s="7" t="str">
        <f>MID(Over!H48,1,1)</f>
        <v>L</v>
      </c>
      <c r="C107" s="7" t="str">
        <f>MID(Over!H48,2,2)</f>
        <v>R-</v>
      </c>
      <c r="D107" s="7" t="str">
        <f>MID(Over!H48,4,2)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0</v>
      </c>
      <c r="L107" s="30">
        <f>+AC107-Fasit!G94</f>
        <v>0</v>
      </c>
      <c r="M107" s="13">
        <f t="shared" si="13"/>
        <v>0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7</v>
      </c>
      <c r="Z107">
        <f t="shared" si="15"/>
        <v>49</v>
      </c>
      <c r="AA107">
        <f>+Y107*Fasit!F94</f>
        <v>49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MID(Over!H49,1,1)</f>
        <v>L</v>
      </c>
      <c r="C108" s="7" t="str">
        <f>MID(Over!H49,2,2)</f>
        <v>U </v>
      </c>
      <c r="D108" s="7" t="str">
        <f>MID(Over!H49,4,2)</f>
        <v>2+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0</v>
      </c>
      <c r="L108" s="30">
        <f>+AC108-Fasit!G95</f>
        <v>-1</v>
      </c>
      <c r="M108" s="13">
        <f t="shared" si="13"/>
        <v>0</v>
      </c>
      <c r="N108" s="8">
        <f t="shared" si="14"/>
        <v>1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11</v>
      </c>
      <c r="Z108">
        <f t="shared" si="15"/>
        <v>121</v>
      </c>
      <c r="AA108">
        <f>+Y108*Fasit!F95</f>
        <v>121</v>
      </c>
      <c r="AC108" s="14">
        <f>MATCH(D108,Poeng!$B$2:$B$17,0)</f>
        <v>6</v>
      </c>
      <c r="AD108">
        <f t="shared" si="16"/>
        <v>36</v>
      </c>
      <c r="AE108">
        <f>+AC108*Fasit!G95</f>
        <v>42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4" r:id="rId2"/>
  <rowBreaks count="2" manualBreakCount="2">
    <brk id="54" max="21" man="1"/>
    <brk id="111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+Over!I7</f>
        <v>4</v>
      </c>
      <c r="D7" s="1"/>
      <c r="E7" s="62" t="s">
        <v>106</v>
      </c>
      <c r="F7" s="3"/>
      <c r="G7" s="61" t="str">
        <f>+Over!I8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88.48533658702665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95.484375</v>
      </c>
      <c r="AW11" s="15">
        <f>100-(POWER((D25/20),3))</f>
        <v>81.912109375</v>
      </c>
      <c r="AX11" s="15">
        <f>100-((POWER((100-D26),2.1))/4)</f>
        <v>58.38590087487615</v>
      </c>
      <c r="AY11" s="3"/>
      <c r="AZ11" s="15">
        <f>+AV11*0.2+AW11*0.4+AX11*0.4</f>
        <v>75.21607909995046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99.2775</v>
      </c>
      <c r="AW12" s="15">
        <f>100-(POWER((E25/20),3))</f>
        <v>84.375</v>
      </c>
      <c r="AX12" s="15">
        <f>100-((POWER((100-E26),2.1))/4)</f>
        <v>93.14857665282375</v>
      </c>
      <c r="AY12" s="3"/>
      <c r="AZ12" s="15">
        <f>+AV12*0.2+AW12*0.4+AX12*0.4</f>
        <v>90.8649306611295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99.375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95.484375</v>
      </c>
      <c r="D15" s="15">
        <f t="shared" si="0"/>
        <v>81.912109375</v>
      </c>
      <c r="E15" s="15">
        <f t="shared" si="0"/>
        <v>58.38590087487615</v>
      </c>
      <c r="F15" s="3"/>
      <c r="G15" s="35">
        <f>+C15*0.2+D15*0.4+E15*0.4</f>
        <v>75.21607909995046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99.2775</v>
      </c>
      <c r="D16" s="15">
        <f t="shared" si="0"/>
        <v>84.375</v>
      </c>
      <c r="E16" s="15">
        <f t="shared" si="0"/>
        <v>93.14857665282375</v>
      </c>
      <c r="F16" s="3"/>
      <c r="G16" s="35">
        <f>+C16*0.2+D16*0.4+E16*0.4</f>
        <v>90.8649306611295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6.65</v>
      </c>
      <c r="D19" s="16">
        <f>+SQRT((Z67-(C19*C19*C10))/C10)</f>
        <v>1.6665833312498952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6.5</v>
      </c>
      <c r="D20" s="16">
        <f>+SQRT((AD67-(C20*C20*C10))/C10)</f>
        <v>2.3345235059857505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-0.125</v>
      </c>
      <c r="E23" s="12">
        <f>+C20-Fasit!C10</f>
        <v>0.04999999999999982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-12.5</v>
      </c>
      <c r="E24" s="15">
        <f>+(C20-Fasit!C10)*100</f>
        <v>4.999999999999982</v>
      </c>
      <c r="F24" s="17"/>
      <c r="G24" s="1" t="s">
        <v>136</v>
      </c>
      <c r="H24" s="3"/>
      <c r="I24" s="10">
        <f>+AD50</f>
        <v>700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2.5</v>
      </c>
      <c r="D25" s="15">
        <f>100*M67/C10</f>
        <v>52.5</v>
      </c>
      <c r="E25" s="15">
        <f>100*N67/C10</f>
        <v>50</v>
      </c>
      <c r="F25" s="3"/>
      <c r="G25" s="1" t="s">
        <v>137</v>
      </c>
      <c r="H25" s="3"/>
      <c r="I25" s="10">
        <f>+AE50</f>
        <v>910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88.57747446857802</v>
      </c>
      <c r="E26" s="15">
        <f>100*(((AE67-(C20*Fasit!C10*C10))/C10)/(D20*Fasit!D10))</f>
        <v>95.16177464964234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0</v>
      </c>
      <c r="D38" s="15">
        <f t="shared" si="2"/>
        <v>0</v>
      </c>
      <c r="E38" s="3"/>
      <c r="F38">
        <f>+Fasit!B15</f>
        <v>1</v>
      </c>
      <c r="G38">
        <f t="shared" si="3"/>
        <v>-1</v>
      </c>
      <c r="H38" s="3"/>
      <c r="I38" s="3"/>
      <c r="J38" s="19" t="s">
        <v>25</v>
      </c>
      <c r="K38">
        <f aca="true" t="shared" si="7" ref="K38:K51">COUNTIF($D$69:$D$108,J38)</f>
        <v>4</v>
      </c>
      <c r="L38" s="15">
        <f aca="true" t="shared" si="8" ref="L38:L51">100*K38/$C$10</f>
        <v>10</v>
      </c>
      <c r="M38" s="3"/>
      <c r="N38">
        <f>+Fasit!F15</f>
        <v>4</v>
      </c>
      <c r="O38">
        <f t="shared" si="4"/>
        <v>0</v>
      </c>
      <c r="P38" s="3"/>
      <c r="Q38" s="3">
        <v>-3</v>
      </c>
      <c r="R38">
        <f t="shared" si="5"/>
        <v>1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2</v>
      </c>
      <c r="D39" s="15">
        <f t="shared" si="2"/>
        <v>5</v>
      </c>
      <c r="E39" s="3"/>
      <c r="F39">
        <f>+Fasit!B16</f>
        <v>1</v>
      </c>
      <c r="G39">
        <f t="shared" si="3"/>
        <v>1</v>
      </c>
      <c r="H39" s="3"/>
      <c r="I39" s="1"/>
      <c r="J39" s="8" t="s">
        <v>3</v>
      </c>
      <c r="K39">
        <f t="shared" si="7"/>
        <v>1</v>
      </c>
      <c r="L39" s="15">
        <f t="shared" si="8"/>
        <v>2.5</v>
      </c>
      <c r="M39" s="3"/>
      <c r="N39">
        <f>+Fasit!F16</f>
        <v>4</v>
      </c>
      <c r="O39">
        <f t="shared" si="4"/>
        <v>-3</v>
      </c>
      <c r="P39" s="3"/>
      <c r="Q39" s="3">
        <v>-2</v>
      </c>
      <c r="R39">
        <f t="shared" si="5"/>
        <v>0</v>
      </c>
      <c r="S39">
        <f t="shared" si="6"/>
        <v>2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4</v>
      </c>
      <c r="L40" s="15">
        <f t="shared" si="8"/>
        <v>10</v>
      </c>
      <c r="M40" s="3"/>
      <c r="N40">
        <f>+Fasit!F17</f>
        <v>1</v>
      </c>
      <c r="O40">
        <f t="shared" si="4"/>
        <v>3</v>
      </c>
      <c r="P40" s="3"/>
      <c r="Q40" s="3">
        <v>-1</v>
      </c>
      <c r="R40">
        <f t="shared" si="5"/>
        <v>10</v>
      </c>
      <c r="S40">
        <f t="shared" si="6"/>
        <v>5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6</v>
      </c>
      <c r="D41" s="15">
        <f t="shared" si="2"/>
        <v>15</v>
      </c>
      <c r="E41" s="3"/>
      <c r="F41">
        <f>+Fasit!B18</f>
        <v>7</v>
      </c>
      <c r="G41">
        <f t="shared" si="3"/>
        <v>-1</v>
      </c>
      <c r="H41" s="3"/>
      <c r="I41" s="22"/>
      <c r="J41" s="19" t="s">
        <v>22</v>
      </c>
      <c r="K41">
        <f t="shared" si="7"/>
        <v>3</v>
      </c>
      <c r="L41" s="15">
        <f t="shared" si="8"/>
        <v>7.5</v>
      </c>
      <c r="M41" s="3"/>
      <c r="N41">
        <f>+Fasit!F18</f>
        <v>3</v>
      </c>
      <c r="O41">
        <f t="shared" si="4"/>
        <v>0</v>
      </c>
      <c r="P41" s="3"/>
      <c r="Q41" s="3">
        <v>0</v>
      </c>
      <c r="R41">
        <f t="shared" si="5"/>
        <v>22</v>
      </c>
      <c r="S41">
        <f t="shared" si="6"/>
        <v>22</v>
      </c>
      <c r="T41" s="3"/>
      <c r="U41" s="3"/>
      <c r="V41" s="3"/>
      <c r="W41" s="3">
        <v>-3</v>
      </c>
      <c r="X41">
        <f t="shared" si="9"/>
        <v>1</v>
      </c>
      <c r="Y41">
        <f t="shared" si="10"/>
        <v>0</v>
      </c>
      <c r="Z41" s="7"/>
      <c r="AA41" s="26">
        <f t="shared" si="11"/>
        <v>2.5</v>
      </c>
      <c r="AB41" s="46">
        <f t="shared" si="12"/>
        <v>0</v>
      </c>
      <c r="AC41" s="7"/>
      <c r="AD41" s="21">
        <f>+AA41*-27</f>
        <v>-67.5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11</v>
      </c>
      <c r="D42" s="15">
        <f t="shared" si="2"/>
        <v>27.5</v>
      </c>
      <c r="E42" s="3"/>
      <c r="F42">
        <f>+Fasit!B19</f>
        <v>6</v>
      </c>
      <c r="G42">
        <f t="shared" si="3"/>
        <v>5</v>
      </c>
      <c r="H42" s="3"/>
      <c r="I42" s="22"/>
      <c r="J42" s="8" t="s">
        <v>9</v>
      </c>
      <c r="K42">
        <f t="shared" si="7"/>
        <v>3</v>
      </c>
      <c r="L42" s="15">
        <f t="shared" si="8"/>
        <v>7.5</v>
      </c>
      <c r="M42" s="3"/>
      <c r="N42">
        <f>+Fasit!F19</f>
        <v>5</v>
      </c>
      <c r="O42">
        <f t="shared" si="4"/>
        <v>-2</v>
      </c>
      <c r="P42" s="3"/>
      <c r="Q42" s="3">
        <v>1</v>
      </c>
      <c r="R42">
        <f t="shared" si="5"/>
        <v>6</v>
      </c>
      <c r="S42">
        <f t="shared" si="6"/>
        <v>11</v>
      </c>
      <c r="T42" s="3"/>
      <c r="U42" s="3"/>
      <c r="V42" s="3"/>
      <c r="W42" s="3">
        <v>-2</v>
      </c>
      <c r="X42">
        <f t="shared" si="9"/>
        <v>0</v>
      </c>
      <c r="Y42">
        <f t="shared" si="10"/>
        <v>2</v>
      </c>
      <c r="Z42" s="7"/>
      <c r="AA42" s="26">
        <f t="shared" si="11"/>
        <v>0</v>
      </c>
      <c r="AB42" s="46">
        <f t="shared" si="12"/>
        <v>5</v>
      </c>
      <c r="AC42" s="7"/>
      <c r="AD42" s="21">
        <f>+AA42*-9</f>
        <v>0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8</v>
      </c>
      <c r="D43" s="15">
        <f t="shared" si="2"/>
        <v>20</v>
      </c>
      <c r="E43" s="3"/>
      <c r="F43">
        <f>+Fasit!B20</f>
        <v>11</v>
      </c>
      <c r="G43">
        <f t="shared" si="3"/>
        <v>-3</v>
      </c>
      <c r="H43" s="3"/>
      <c r="I43" s="22"/>
      <c r="J43" s="8" t="s">
        <v>12</v>
      </c>
      <c r="K43">
        <f t="shared" si="7"/>
        <v>8</v>
      </c>
      <c r="L43" s="15">
        <f t="shared" si="8"/>
        <v>20</v>
      </c>
      <c r="M43" s="3"/>
      <c r="N43">
        <f>+Fasit!F20</f>
        <v>9</v>
      </c>
      <c r="O43">
        <f t="shared" si="4"/>
        <v>-1</v>
      </c>
      <c r="P43" s="3"/>
      <c r="Q43" s="3">
        <v>2</v>
      </c>
      <c r="R43">
        <f t="shared" si="5"/>
        <v>1</v>
      </c>
      <c r="S43">
        <f t="shared" si="6"/>
        <v>0</v>
      </c>
      <c r="T43" s="3"/>
      <c r="U43" s="3"/>
      <c r="V43" s="3"/>
      <c r="W43" s="3">
        <v>-1</v>
      </c>
      <c r="X43">
        <f t="shared" si="9"/>
        <v>10</v>
      </c>
      <c r="Y43">
        <f t="shared" si="10"/>
        <v>5</v>
      </c>
      <c r="Z43" s="7"/>
      <c r="AA43" s="26">
        <f t="shared" si="11"/>
        <v>25</v>
      </c>
      <c r="AB43" s="46">
        <f t="shared" si="12"/>
        <v>12.5</v>
      </c>
      <c r="AC43" s="7"/>
      <c r="AD43" s="21">
        <f>+AA43*6</f>
        <v>150</v>
      </c>
      <c r="AE43" s="21">
        <f>+AB43*9</f>
        <v>112.5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6</v>
      </c>
      <c r="D44" s="15">
        <f t="shared" si="2"/>
        <v>15</v>
      </c>
      <c r="E44" s="3"/>
      <c r="F44">
        <f>+Fasit!B21</f>
        <v>5</v>
      </c>
      <c r="G44">
        <f t="shared" si="3"/>
        <v>1</v>
      </c>
      <c r="H44" s="3"/>
      <c r="I44" s="22"/>
      <c r="J44" s="19" t="s">
        <v>60</v>
      </c>
      <c r="K44">
        <f t="shared" si="7"/>
        <v>13</v>
      </c>
      <c r="L44" s="15">
        <f t="shared" si="8"/>
        <v>32.5</v>
      </c>
      <c r="M44" s="3"/>
      <c r="N44">
        <f>+Fasit!F21</f>
        <v>6</v>
      </c>
      <c r="O44">
        <f t="shared" si="4"/>
        <v>7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22</v>
      </c>
      <c r="Y44">
        <f t="shared" si="10"/>
        <v>22</v>
      </c>
      <c r="Z44" s="7"/>
      <c r="AA44" s="26">
        <f t="shared" si="11"/>
        <v>55</v>
      </c>
      <c r="AB44" s="46">
        <f t="shared" si="12"/>
        <v>55</v>
      </c>
      <c r="AC44" s="7"/>
      <c r="AD44" s="21">
        <f>+AA44*10</f>
        <v>550</v>
      </c>
      <c r="AE44" s="21">
        <f>+AB44*10</f>
        <v>550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4</v>
      </c>
      <c r="D45" s="15">
        <f t="shared" si="2"/>
        <v>10</v>
      </c>
      <c r="E45" s="3"/>
      <c r="F45">
        <f>+Fasit!B22</f>
        <v>7</v>
      </c>
      <c r="G45">
        <f t="shared" si="3"/>
        <v>-3</v>
      </c>
      <c r="H45" s="3"/>
      <c r="I45" s="22"/>
      <c r="J45" s="19" t="s">
        <v>15</v>
      </c>
      <c r="K45">
        <f t="shared" si="7"/>
        <v>3</v>
      </c>
      <c r="L45" s="15">
        <f t="shared" si="8"/>
        <v>7.5</v>
      </c>
      <c r="M45" s="3"/>
      <c r="N45">
        <f>+Fasit!F22</f>
        <v>4</v>
      </c>
      <c r="O45">
        <f t="shared" si="4"/>
        <v>-1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6</v>
      </c>
      <c r="Y45">
        <f t="shared" si="10"/>
        <v>11</v>
      </c>
      <c r="Z45" s="7"/>
      <c r="AA45" s="26">
        <f t="shared" si="11"/>
        <v>15</v>
      </c>
      <c r="AB45" s="46">
        <f t="shared" si="12"/>
        <v>27.5</v>
      </c>
      <c r="AC45" s="7"/>
      <c r="AD45" s="21">
        <f>+AA45*6</f>
        <v>90</v>
      </c>
      <c r="AE45" s="21">
        <f>+AB45*9</f>
        <v>247.5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2</v>
      </c>
      <c r="D46" s="15">
        <f t="shared" si="2"/>
        <v>5</v>
      </c>
      <c r="E46" s="3"/>
      <c r="F46">
        <f>+Fasit!B23</f>
        <v>0</v>
      </c>
      <c r="G46">
        <f t="shared" si="3"/>
        <v>2</v>
      </c>
      <c r="H46" s="3"/>
      <c r="I46" s="22"/>
      <c r="J46" s="19" t="s">
        <v>16</v>
      </c>
      <c r="K46">
        <f t="shared" si="7"/>
        <v>0</v>
      </c>
      <c r="L46" s="15">
        <f t="shared" si="8"/>
        <v>0</v>
      </c>
      <c r="M46" s="3"/>
      <c r="N46">
        <f>+Fasit!F23</f>
        <v>3</v>
      </c>
      <c r="O46">
        <f t="shared" si="4"/>
        <v>-3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1</v>
      </c>
      <c r="Y46">
        <f t="shared" si="10"/>
        <v>0</v>
      </c>
      <c r="Z46" s="7"/>
      <c r="AA46" s="26">
        <f t="shared" si="11"/>
        <v>2.5</v>
      </c>
      <c r="AB46" s="46">
        <f t="shared" si="12"/>
        <v>0</v>
      </c>
      <c r="AC46" s="7"/>
      <c r="AD46" s="21">
        <f>+AA46*-9</f>
        <v>-22.5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0</v>
      </c>
      <c r="D47" s="15">
        <f t="shared" si="2"/>
        <v>0</v>
      </c>
      <c r="E47" s="3"/>
      <c r="F47">
        <f>+Fasit!B24</f>
        <v>1</v>
      </c>
      <c r="G47">
        <f t="shared" si="3"/>
        <v>-1</v>
      </c>
      <c r="H47" s="3"/>
      <c r="I47" s="22"/>
      <c r="J47" s="19" t="s">
        <v>61</v>
      </c>
      <c r="K47">
        <f t="shared" si="7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1</v>
      </c>
      <c r="L49" s="15">
        <f t="shared" si="8"/>
        <v>2.5</v>
      </c>
      <c r="M49" s="3"/>
      <c r="N49">
        <f>+Fasit!F26</f>
        <v>0</v>
      </c>
      <c r="O49">
        <f t="shared" si="4"/>
        <v>1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700</v>
      </c>
      <c r="AE50" s="84">
        <f>SUM(AE40:AE49)</f>
        <v>910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4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1</v>
      </c>
      <c r="K67" s="11">
        <f>SUM(K69:K108)</f>
        <v>-5</v>
      </c>
      <c r="L67" s="11">
        <f>SUM(L69:L108)</f>
        <v>2</v>
      </c>
      <c r="M67" s="11">
        <f>SUM(M69:M108)</f>
        <v>21</v>
      </c>
      <c r="N67" s="11">
        <f>SUM(N69:N108)</f>
        <v>20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266</v>
      </c>
      <c r="Z67" s="7">
        <f>SUM(Z69:Z108)</f>
        <v>1880</v>
      </c>
      <c r="AA67" s="7">
        <f>SUM(AA69:AA108)</f>
        <v>1909</v>
      </c>
      <c r="AC67" s="7">
        <f>SUM(AC69:AC108)</f>
        <v>260</v>
      </c>
      <c r="AD67" s="7">
        <f>SUM(AD69:AD108)</f>
        <v>1908</v>
      </c>
      <c r="AE67" s="7">
        <f>SUM(AE69:AE108)</f>
        <v>1900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MID(Over!I10,1,1)</f>
        <v>S</v>
      </c>
      <c r="C69" s="7" t="str">
        <f>MID(Over!I10,2,2)</f>
        <v>P+</v>
      </c>
      <c r="D69" s="7" t="str">
        <f>MID(Over!I10,4,2)</f>
        <v>1 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1</v>
      </c>
      <c r="L69" s="30">
        <f>+AC69-Fasit!G56</f>
        <v>0</v>
      </c>
      <c r="M69" s="13">
        <f aca="true" t="shared" si="13" ref="M69:M108">+ABS(K69)</f>
        <v>1</v>
      </c>
      <c r="N69" s="8">
        <f aca="true" t="shared" si="14" ref="N69:N108">+ABS(L69)</f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3</v>
      </c>
      <c r="Z69">
        <f aca="true" t="shared" si="15" ref="Z69:Z108">+Y69*Y69</f>
        <v>9</v>
      </c>
      <c r="AA69">
        <f>+Y69*Fasit!F56</f>
        <v>6</v>
      </c>
      <c r="AC69" s="14">
        <f>MATCH(D69,Poeng!$B$2:$B$17,0)</f>
        <v>2</v>
      </c>
      <c r="AD69">
        <f aca="true" t="shared" si="16" ref="AD69:AD108">+AC69*AC69</f>
        <v>4</v>
      </c>
      <c r="AE69">
        <f>+AC69*Fasit!G56</f>
        <v>4</v>
      </c>
    </row>
    <row r="70" spans="1:31" ht="12.75">
      <c r="A70" s="3">
        <f aca="true" t="shared" si="17" ref="A70:A108">+A69+1</f>
        <v>2</v>
      </c>
      <c r="B70" s="7" t="str">
        <f>MID(Over!I11,1,1)</f>
        <v>S</v>
      </c>
      <c r="C70" s="7" t="str">
        <f>MID(Over!I11,2,2)</f>
        <v>R+</v>
      </c>
      <c r="D70" s="7" t="str">
        <f>MID(Over!I11,4,2)</f>
        <v>5-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t="shared" si="15"/>
        <v>81</v>
      </c>
      <c r="AA70">
        <f>+Y70*Fasit!F57</f>
        <v>81</v>
      </c>
      <c r="AC70" s="14">
        <f>MATCH(D70,Poeng!$B$2:$B$17,0)</f>
        <v>13</v>
      </c>
      <c r="AD70">
        <f t="shared" si="16"/>
        <v>169</v>
      </c>
      <c r="AE70">
        <f>+AC70*Fasit!G57</f>
        <v>156</v>
      </c>
    </row>
    <row r="71" spans="1:31" ht="12.75">
      <c r="A71" s="3">
        <f t="shared" si="17"/>
        <v>3</v>
      </c>
      <c r="B71" s="7" t="str">
        <f>MID(Over!I12,1,1)</f>
        <v>U</v>
      </c>
      <c r="C71" s="7" t="str">
        <f>MID(Over!I12,2,2)</f>
        <v>P+</v>
      </c>
      <c r="D71" s="7" t="str">
        <f>MID(Over!I12,4,2)</f>
        <v>1 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0</v>
      </c>
      <c r="K71" s="29">
        <f>+Y71-Fasit!F58</f>
        <v>0</v>
      </c>
      <c r="L71" s="30">
        <f>+AC71-Fasit!G58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UU</v>
      </c>
      <c r="Y71" s="14">
        <f>MATCH(C71,Poeng!$C$2:$C$17,0)</f>
        <v>3</v>
      </c>
      <c r="Z71">
        <f t="shared" si="15"/>
        <v>9</v>
      </c>
      <c r="AA71">
        <f>+Y71*Fasit!F58</f>
        <v>9</v>
      </c>
      <c r="AC71" s="14">
        <f>MATCH(D71,Poeng!$B$2:$B$17,0)</f>
        <v>2</v>
      </c>
      <c r="AD71">
        <f t="shared" si="16"/>
        <v>4</v>
      </c>
      <c r="AE71">
        <f>+AC71*Fasit!G58</f>
        <v>4</v>
      </c>
    </row>
    <row r="72" spans="1:31" ht="12.75">
      <c r="A72" s="3">
        <f t="shared" si="17"/>
        <v>4</v>
      </c>
      <c r="B72" s="7" t="str">
        <f>MID(Over!I13,1,1)</f>
        <v>S</v>
      </c>
      <c r="C72" s="7" t="str">
        <f>MID(Over!I13,2,2)</f>
        <v>O </v>
      </c>
      <c r="D72" s="7" t="str">
        <f>MID(Over!I13,4,2)</f>
        <v>3 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1</v>
      </c>
      <c r="K72" s="29">
        <f>+Y72-Fasit!F59</f>
        <v>0</v>
      </c>
      <c r="L72" s="30">
        <f>+AC72-Fasit!G59</f>
        <v>-2</v>
      </c>
      <c r="M72" s="13">
        <f t="shared" si="13"/>
        <v>0</v>
      </c>
      <c r="N72" s="8">
        <f t="shared" si="14"/>
        <v>2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SU</v>
      </c>
      <c r="Y72" s="14">
        <f>MATCH(C72,Poeng!$C$2:$C$17,0)</f>
        <v>5</v>
      </c>
      <c r="Z72">
        <f t="shared" si="15"/>
        <v>25</v>
      </c>
      <c r="AA72">
        <f>+Y72*Fasit!F59</f>
        <v>25</v>
      </c>
      <c r="AC72" s="14">
        <f>MATCH(D72,Poeng!$B$2:$B$17,0)</f>
        <v>8</v>
      </c>
      <c r="AD72">
        <f t="shared" si="16"/>
        <v>64</v>
      </c>
      <c r="AE72">
        <f>+AC72*Fasit!G59</f>
        <v>80</v>
      </c>
    </row>
    <row r="73" spans="1:31" ht="12.75">
      <c r="A73" s="3">
        <f t="shared" si="17"/>
        <v>5</v>
      </c>
      <c r="B73" s="7" t="str">
        <f>MID(Over!I14,1,1)</f>
        <v>L</v>
      </c>
      <c r="C73" s="7" t="str">
        <f>MID(Over!I14,2,2)</f>
        <v>R-</v>
      </c>
      <c r="D73" s="7" t="str">
        <f>MID(Over!I14,4,2)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0</v>
      </c>
      <c r="L73" s="30">
        <f>+AC73-Fasit!G60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7</v>
      </c>
      <c r="Z73">
        <f t="shared" si="15"/>
        <v>49</v>
      </c>
      <c r="AA73">
        <f>+Y73*Fasit!F60</f>
        <v>49</v>
      </c>
      <c r="AC73" s="14">
        <f>MATCH(D73,Poeng!$B$2:$B$17,0)</f>
        <v>8</v>
      </c>
      <c r="AD73">
        <f t="shared" si="16"/>
        <v>64</v>
      </c>
      <c r="AE73">
        <f>+AC73*Fasit!G60</f>
        <v>72</v>
      </c>
    </row>
    <row r="74" spans="1:31" ht="12.75">
      <c r="A74" s="3">
        <f t="shared" si="17"/>
        <v>6</v>
      </c>
      <c r="B74" s="7" t="str">
        <f>MID(Over!I15,1,1)</f>
        <v>L</v>
      </c>
      <c r="C74" s="7" t="str">
        <f>MID(Over!I15,2,2)</f>
        <v>R </v>
      </c>
      <c r="D74" s="7" t="str">
        <f>MID(Over!I15,4,2)</f>
        <v>3 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1</v>
      </c>
      <c r="L74" s="30">
        <f>+AC74-Fasit!G61</f>
        <v>1</v>
      </c>
      <c r="M74" s="13">
        <f t="shared" si="13"/>
        <v>1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8</v>
      </c>
      <c r="Z74">
        <f t="shared" si="15"/>
        <v>64</v>
      </c>
      <c r="AA74">
        <f>+Y74*Fasit!F61</f>
        <v>56</v>
      </c>
      <c r="AC74" s="14">
        <f>MATCH(D74,Poeng!$B$2:$B$17,0)</f>
        <v>8</v>
      </c>
      <c r="AD74">
        <f t="shared" si="16"/>
        <v>64</v>
      </c>
      <c r="AE74">
        <f>+AC74*Fasit!G61</f>
        <v>56</v>
      </c>
    </row>
    <row r="75" spans="1:31" ht="12.75">
      <c r="A75" s="3">
        <f t="shared" si="17"/>
        <v>7</v>
      </c>
      <c r="B75" s="7" t="str">
        <f>MID(Over!I16,1,1)</f>
        <v>L</v>
      </c>
      <c r="C75" s="7" t="str">
        <f>MID(Over!I16,2,2)</f>
        <v>R-</v>
      </c>
      <c r="D75" s="7" t="str">
        <f>MID(Over!I16,4,2)</f>
        <v>3 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0</v>
      </c>
      <c r="L75" s="30">
        <f>+AC75-Fasit!G62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7</v>
      </c>
      <c r="Z75">
        <f t="shared" si="15"/>
        <v>49</v>
      </c>
      <c r="AA75">
        <f>+Y75*Fasit!F62</f>
        <v>49</v>
      </c>
      <c r="AC75" s="14">
        <f>MATCH(D75,Poeng!$B$2:$B$17,0)</f>
        <v>8</v>
      </c>
      <c r="AD75">
        <f t="shared" si="16"/>
        <v>64</v>
      </c>
      <c r="AE75">
        <f>+AC75*Fasit!G62</f>
        <v>72</v>
      </c>
    </row>
    <row r="76" spans="1:31" ht="12.75">
      <c r="A76" s="3">
        <f t="shared" si="17"/>
        <v>8</v>
      </c>
      <c r="B76" s="7" t="str">
        <f>MID(Over!I17,1,1)</f>
        <v>L</v>
      </c>
      <c r="C76" s="7" t="str">
        <f>MID(Over!I17,2,2)</f>
        <v>O+</v>
      </c>
      <c r="D76" s="7" t="str">
        <f>MID(Over!I17,4,2)</f>
        <v>3-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0</v>
      </c>
      <c r="L76" s="30">
        <f>+AC76-Fasit!G63</f>
        <v>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6</v>
      </c>
      <c r="Z76">
        <f t="shared" si="15"/>
        <v>36</v>
      </c>
      <c r="AA76">
        <f>+Y76*Fasit!F63</f>
        <v>36</v>
      </c>
      <c r="AC76" s="14">
        <f>MATCH(D76,Poeng!$B$2:$B$17,0)</f>
        <v>7</v>
      </c>
      <c r="AD76">
        <f t="shared" si="16"/>
        <v>49</v>
      </c>
      <c r="AE76">
        <f>+AC76*Fasit!G63</f>
        <v>42</v>
      </c>
    </row>
    <row r="77" spans="1:31" ht="12.75">
      <c r="A77" s="3">
        <f t="shared" si="17"/>
        <v>9</v>
      </c>
      <c r="B77" s="7" t="str">
        <f>MID(Over!I18,1,1)</f>
        <v>L</v>
      </c>
      <c r="C77" s="7" t="str">
        <f>MID(Over!I18,2,2)</f>
        <v>O+</v>
      </c>
      <c r="D77" s="7" t="str">
        <f>MID(Over!I18,4,2)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0</v>
      </c>
      <c r="L77" s="30">
        <f>+AC77-Fasit!G64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6</v>
      </c>
      <c r="Z77">
        <f t="shared" si="15"/>
        <v>36</v>
      </c>
      <c r="AA77">
        <f>+Y77*Fasit!F64</f>
        <v>36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MID(Over!I19,1,1)</f>
        <v>L</v>
      </c>
      <c r="C78" s="7" t="str">
        <f>MID(Over!I19,2,2)</f>
        <v>R </v>
      </c>
      <c r="D78" s="7" t="str">
        <f>MID(Over!I19,4,2)</f>
        <v>2-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4</v>
      </c>
      <c r="AD78">
        <f t="shared" si="16"/>
        <v>16</v>
      </c>
      <c r="AE78">
        <f>+AC78*Fasit!G65</f>
        <v>16</v>
      </c>
    </row>
    <row r="79" spans="1:31" ht="12.75">
      <c r="A79" s="3">
        <f t="shared" si="17"/>
        <v>11</v>
      </c>
      <c r="B79" s="7" t="str">
        <f>MID(Over!I20,1,1)</f>
        <v>L</v>
      </c>
      <c r="C79" s="7" t="str">
        <f>MID(Over!I20,2,2)</f>
        <v>O </v>
      </c>
      <c r="D79" s="7" t="str">
        <f>MID(Over!I20,4,2)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0</v>
      </c>
      <c r="L79" s="30">
        <f>+AC79-Fasit!G66</f>
        <v>-1</v>
      </c>
      <c r="M79" s="13">
        <f t="shared" si="13"/>
        <v>0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5</v>
      </c>
      <c r="Z79">
        <f t="shared" si="15"/>
        <v>25</v>
      </c>
      <c r="AA79">
        <f>+Y79*Fasit!F66</f>
        <v>25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MID(Over!I21,1,1)</f>
        <v>L</v>
      </c>
      <c r="C80" s="7" t="str">
        <f>MID(Over!I21,2,2)</f>
        <v>O-</v>
      </c>
      <c r="D80" s="7" t="str">
        <f>MID(Over!I21,4,2)</f>
        <v>2-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0</v>
      </c>
      <c r="L80" s="30">
        <f>+AC80-Fasit!G67</f>
        <v>1</v>
      </c>
      <c r="M80" s="13">
        <f t="shared" si="13"/>
        <v>0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4</v>
      </c>
      <c r="Z80">
        <f t="shared" si="15"/>
        <v>16</v>
      </c>
      <c r="AA80">
        <f>+Y80*Fasit!F67</f>
        <v>16</v>
      </c>
      <c r="AC80" s="14">
        <f>MATCH(D80,Poeng!$B$2:$B$17,0)</f>
        <v>4</v>
      </c>
      <c r="AD80">
        <f t="shared" si="16"/>
        <v>16</v>
      </c>
      <c r="AE80">
        <f>+AC80*Fasit!G67</f>
        <v>12</v>
      </c>
    </row>
    <row r="81" spans="1:31" ht="12.75">
      <c r="A81" s="3">
        <f t="shared" si="17"/>
        <v>13</v>
      </c>
      <c r="B81" s="7" t="str">
        <f>MID(Over!I22,1,1)</f>
        <v>L</v>
      </c>
      <c r="C81" s="7" t="str">
        <f>MID(Over!I22,2,2)</f>
        <v>O </v>
      </c>
      <c r="D81" s="7" t="str">
        <f>MID(Over!I22,4,2)</f>
        <v>2-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0</v>
      </c>
      <c r="L81" s="30">
        <f>+AC81-Fasit!G68</f>
        <v>1</v>
      </c>
      <c r="M81" s="13">
        <f t="shared" si="13"/>
        <v>0</v>
      </c>
      <c r="N81" s="8">
        <f t="shared" si="14"/>
        <v>1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5</v>
      </c>
      <c r="Z81">
        <f t="shared" si="15"/>
        <v>25</v>
      </c>
      <c r="AA81">
        <f>+Y81*Fasit!F68</f>
        <v>25</v>
      </c>
      <c r="AC81" s="14">
        <f>MATCH(D81,Poeng!$B$2:$B$17,0)</f>
        <v>4</v>
      </c>
      <c r="AD81">
        <f t="shared" si="16"/>
        <v>16</v>
      </c>
      <c r="AE81">
        <f>+AC81*Fasit!G68</f>
        <v>12</v>
      </c>
    </row>
    <row r="82" spans="1:31" ht="12.75">
      <c r="A82" s="3">
        <f t="shared" si="17"/>
        <v>14</v>
      </c>
      <c r="B82" s="7" t="str">
        <f>MID(Over!I23,1,1)</f>
        <v>L</v>
      </c>
      <c r="C82" s="7" t="str">
        <f>MID(Over!I23,2,2)</f>
        <v>O+</v>
      </c>
      <c r="D82" s="7" t="str">
        <f>MID(Over!I23,4,2)</f>
        <v>2+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0</v>
      </c>
      <c r="L82" s="30">
        <f>+AC82-Fasit!G69</f>
        <v>-1</v>
      </c>
      <c r="M82" s="13">
        <f t="shared" si="13"/>
        <v>0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6</v>
      </c>
      <c r="Z82">
        <f t="shared" si="15"/>
        <v>36</v>
      </c>
      <c r="AA82">
        <f>+Y82*Fasit!F69</f>
        <v>36</v>
      </c>
      <c r="AC82" s="14">
        <f>MATCH(D82,Poeng!$B$2:$B$17,0)</f>
        <v>6</v>
      </c>
      <c r="AD82">
        <f t="shared" si="16"/>
        <v>36</v>
      </c>
      <c r="AE82">
        <f>+AC82*Fasit!G69</f>
        <v>42</v>
      </c>
    </row>
    <row r="83" spans="1:31" ht="12.75">
      <c r="A83" s="3">
        <f t="shared" si="17"/>
        <v>15</v>
      </c>
      <c r="B83" s="7" t="str">
        <f>MID(Over!I24,1,1)</f>
        <v>L</v>
      </c>
      <c r="C83" s="7" t="str">
        <f>MID(Over!I24,2,2)</f>
        <v>O </v>
      </c>
      <c r="D83" s="7" t="str">
        <f>MID(Over!I24,4,2)</f>
        <v>2+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0</v>
      </c>
      <c r="L83" s="30">
        <f>+AC83-Fasit!G70</f>
        <v>0</v>
      </c>
      <c r="M83" s="13">
        <f t="shared" si="13"/>
        <v>0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5</v>
      </c>
      <c r="Z83">
        <f t="shared" si="15"/>
        <v>25</v>
      </c>
      <c r="AA83">
        <f>+Y83*Fasit!F70</f>
        <v>25</v>
      </c>
      <c r="AC83" s="14">
        <f>MATCH(D83,Poeng!$B$2:$B$17,0)</f>
        <v>6</v>
      </c>
      <c r="AD83">
        <f t="shared" si="16"/>
        <v>36</v>
      </c>
      <c r="AE83">
        <f>+AC83*Fasit!G70</f>
        <v>36</v>
      </c>
    </row>
    <row r="84" spans="1:31" ht="12.75">
      <c r="A84" s="3">
        <f t="shared" si="17"/>
        <v>16</v>
      </c>
      <c r="B84" s="7" t="str">
        <f>MID(Over!I25,1,1)</f>
        <v>L</v>
      </c>
      <c r="C84" s="7" t="str">
        <f>MID(Over!I25,2,2)</f>
        <v>O+</v>
      </c>
      <c r="D84" s="7" t="str">
        <f>MID(Over!I25,4,2)</f>
        <v>3-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0</v>
      </c>
      <c r="L84" s="30">
        <f>+AC84-Fasit!G71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6</v>
      </c>
      <c r="Z84">
        <f t="shared" si="15"/>
        <v>36</v>
      </c>
      <c r="AA84">
        <f>+Y84*Fasit!F71</f>
        <v>36</v>
      </c>
      <c r="AC84" s="14">
        <f>MATCH(D84,Poeng!$B$2:$B$17,0)</f>
        <v>7</v>
      </c>
      <c r="AD84">
        <f t="shared" si="16"/>
        <v>49</v>
      </c>
      <c r="AE84">
        <f>+AC84*Fasit!G71</f>
        <v>49</v>
      </c>
    </row>
    <row r="85" spans="1:31" ht="12.75">
      <c r="A85" s="3">
        <f t="shared" si="17"/>
        <v>17</v>
      </c>
      <c r="B85" s="7" t="str">
        <f>MID(Over!I26,1,1)</f>
        <v>L</v>
      </c>
      <c r="C85" s="7" t="str">
        <f>MID(Over!I26,2,2)</f>
        <v>R-</v>
      </c>
      <c r="D85" s="7" t="str">
        <f>MID(Over!I26,4,2)</f>
        <v>3+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-1</v>
      </c>
      <c r="L85" s="30">
        <f>+AC85-Fasit!G72</f>
        <v>0</v>
      </c>
      <c r="M85" s="13">
        <f t="shared" si="13"/>
        <v>1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7</v>
      </c>
      <c r="Z85">
        <f t="shared" si="15"/>
        <v>49</v>
      </c>
      <c r="AA85">
        <f>+Y85*Fasit!F72</f>
        <v>56</v>
      </c>
      <c r="AC85" s="14">
        <f>MATCH(D85,Poeng!$B$2:$B$17,0)</f>
        <v>9</v>
      </c>
      <c r="AD85">
        <f t="shared" si="16"/>
        <v>81</v>
      </c>
      <c r="AE85">
        <f>+AC85*Fasit!G72</f>
        <v>81</v>
      </c>
    </row>
    <row r="86" spans="1:31" ht="12.75">
      <c r="A86" s="3">
        <f t="shared" si="17"/>
        <v>18</v>
      </c>
      <c r="B86" s="7" t="str">
        <f>MID(Over!I27,1,1)</f>
        <v>L</v>
      </c>
      <c r="C86" s="7" t="str">
        <f>MID(Over!I27,2,2)</f>
        <v>O+</v>
      </c>
      <c r="D86" s="7" t="str">
        <f>MID(Over!I27,4,2)</f>
        <v>3 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-1</v>
      </c>
      <c r="L86" s="30">
        <f>+AC86-Fasit!G73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6</v>
      </c>
      <c r="Z86">
        <f t="shared" si="15"/>
        <v>36</v>
      </c>
      <c r="AA86">
        <f>+Y86*Fasit!F73</f>
        <v>42</v>
      </c>
      <c r="AC86" s="14">
        <f>MATCH(D86,Poeng!$B$2:$B$17,0)</f>
        <v>8</v>
      </c>
      <c r="AD86">
        <f t="shared" si="16"/>
        <v>64</v>
      </c>
      <c r="AE86">
        <f>+AC86*Fasit!G73</f>
        <v>64</v>
      </c>
    </row>
    <row r="87" spans="1:31" ht="12.75">
      <c r="A87" s="3">
        <f t="shared" si="17"/>
        <v>19</v>
      </c>
      <c r="B87" s="7" t="str">
        <f>MID(Over!I28,1,1)</f>
        <v>L</v>
      </c>
      <c r="C87" s="7" t="str">
        <f>MID(Over!I28,2,2)</f>
        <v>O </v>
      </c>
      <c r="D87" s="7" t="str">
        <f>MID(Over!I28,4,2)</f>
        <v>2 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5</v>
      </c>
      <c r="AD87">
        <f t="shared" si="16"/>
        <v>25</v>
      </c>
      <c r="AE87">
        <f>+AC87*Fasit!G74</f>
        <v>25</v>
      </c>
    </row>
    <row r="88" spans="1:31" ht="12.75">
      <c r="A88" s="3">
        <f t="shared" si="17"/>
        <v>20</v>
      </c>
      <c r="B88" s="7" t="str">
        <f>MID(Over!I29,1,1)</f>
        <v>L</v>
      </c>
      <c r="C88" s="7" t="str">
        <f>MID(Over!I29,2,2)</f>
        <v>R </v>
      </c>
      <c r="D88" s="7" t="str">
        <f>MID(Over!I29,4,2)</f>
        <v>3 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-1</v>
      </c>
      <c r="L88" s="30">
        <f>+AC88-Fasit!G75</f>
        <v>0</v>
      </c>
      <c r="M88" s="13">
        <f t="shared" si="13"/>
        <v>1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8</v>
      </c>
      <c r="Z88">
        <f t="shared" si="15"/>
        <v>64</v>
      </c>
      <c r="AA88">
        <f>+Y88*Fasit!F75</f>
        <v>72</v>
      </c>
      <c r="AC88" s="14">
        <f>MATCH(D88,Poeng!$B$2:$B$17,0)</f>
        <v>8</v>
      </c>
      <c r="AD88">
        <f t="shared" si="16"/>
        <v>64</v>
      </c>
      <c r="AE88">
        <f>+AC88*Fasit!G75</f>
        <v>64</v>
      </c>
    </row>
    <row r="89" spans="1:31" ht="12.75">
      <c r="A89" s="3">
        <f t="shared" si="17"/>
        <v>21</v>
      </c>
      <c r="B89" s="7" t="str">
        <f>MID(Over!I30,1,1)</f>
        <v>L</v>
      </c>
      <c r="C89" s="7" t="str">
        <f>MID(Over!I30,2,2)</f>
        <v>O+</v>
      </c>
      <c r="D89" s="7" t="str">
        <f>MID(Over!I30,4,2)</f>
        <v>3 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-1</v>
      </c>
      <c r="L89" s="30">
        <f>+AC89-Fasit!G76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6</v>
      </c>
      <c r="Z89">
        <f t="shared" si="15"/>
        <v>36</v>
      </c>
      <c r="AA89">
        <f>+Y89*Fasit!F76</f>
        <v>42</v>
      </c>
      <c r="AC89" s="14">
        <f>MATCH(D89,Poeng!$B$2:$B$17,0)</f>
        <v>8</v>
      </c>
      <c r="AD89">
        <f t="shared" si="16"/>
        <v>64</v>
      </c>
      <c r="AE89">
        <f>+AC89*Fasit!G76</f>
        <v>64</v>
      </c>
    </row>
    <row r="90" spans="1:31" ht="12.75">
      <c r="A90" s="3">
        <f t="shared" si="17"/>
        <v>22</v>
      </c>
      <c r="B90" s="7" t="str">
        <f>MID(Over!I31,1,1)</f>
        <v>L</v>
      </c>
      <c r="C90" s="7" t="str">
        <f>MID(Over!I31,2,2)</f>
        <v>R </v>
      </c>
      <c r="D90" s="7" t="str">
        <f>MID(Over!I31,4,2)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-1</v>
      </c>
      <c r="L90" s="30">
        <f>+AC90-Fasit!G77</f>
        <v>1</v>
      </c>
      <c r="M90" s="13">
        <f t="shared" si="13"/>
        <v>1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8</v>
      </c>
      <c r="Z90">
        <f t="shared" si="15"/>
        <v>64</v>
      </c>
      <c r="AA90">
        <f>+Y90*Fasit!F77</f>
        <v>72</v>
      </c>
      <c r="AC90" s="14">
        <f>MATCH(D90,Poeng!$B$2:$B$17,0)</f>
        <v>8</v>
      </c>
      <c r="AD90">
        <f t="shared" si="16"/>
        <v>64</v>
      </c>
      <c r="AE90">
        <f>+AC90*Fasit!G77</f>
        <v>56</v>
      </c>
    </row>
    <row r="91" spans="1:31" ht="12.75">
      <c r="A91" s="3">
        <f t="shared" si="17"/>
        <v>23</v>
      </c>
      <c r="B91" s="7" t="str">
        <f>MID(Over!I32,1,1)</f>
        <v>L</v>
      </c>
      <c r="C91" s="7" t="str">
        <f>MID(Over!I32,2,2)</f>
        <v>O+</v>
      </c>
      <c r="D91" s="7" t="str">
        <f>MID(Over!I32,4,2)</f>
        <v>2-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0</v>
      </c>
      <c r="L91" s="30">
        <f>+AC91-Fasit!G78</f>
        <v>1</v>
      </c>
      <c r="M91" s="13">
        <f t="shared" si="13"/>
        <v>0</v>
      </c>
      <c r="N91" s="8">
        <f t="shared" si="14"/>
        <v>1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6</v>
      </c>
      <c r="Z91">
        <f t="shared" si="15"/>
        <v>36</v>
      </c>
      <c r="AA91">
        <f>+Y91*Fasit!F78</f>
        <v>36</v>
      </c>
      <c r="AC91" s="14">
        <f>MATCH(D91,Poeng!$B$2:$B$17,0)</f>
        <v>4</v>
      </c>
      <c r="AD91">
        <f t="shared" si="16"/>
        <v>16</v>
      </c>
      <c r="AE91">
        <f>+AC91*Fasit!G78</f>
        <v>12</v>
      </c>
    </row>
    <row r="92" spans="1:31" ht="12.75">
      <c r="A92" s="3">
        <f t="shared" si="17"/>
        <v>24</v>
      </c>
      <c r="B92" s="7" t="str">
        <f>MID(Over!I33,1,1)</f>
        <v>L</v>
      </c>
      <c r="C92" s="7" t="str">
        <f>MID(Over!I33,2,2)</f>
        <v>O+</v>
      </c>
      <c r="D92" s="7" t="str">
        <f>MID(Over!I33,4,2)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0</v>
      </c>
      <c r="L92" s="30">
        <f>+AC92-Fasit!G79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6</v>
      </c>
      <c r="Z92">
        <f t="shared" si="15"/>
        <v>36</v>
      </c>
      <c r="AA92">
        <f>+Y92*Fasit!F79</f>
        <v>36</v>
      </c>
      <c r="AC92" s="14">
        <f>MATCH(D92,Poeng!$B$2:$B$17,0)</f>
        <v>7</v>
      </c>
      <c r="AD92">
        <f t="shared" si="16"/>
        <v>49</v>
      </c>
      <c r="AE92">
        <f>+AC92*Fasit!G79</f>
        <v>49</v>
      </c>
    </row>
    <row r="93" spans="1:31" ht="12.75">
      <c r="A93" s="3">
        <f t="shared" si="17"/>
        <v>25</v>
      </c>
      <c r="B93" s="7" t="str">
        <f>MID(Over!I34,1,1)</f>
        <v>L</v>
      </c>
      <c r="C93" s="7" t="str">
        <f>MID(Over!I34,2,2)</f>
        <v>R-</v>
      </c>
      <c r="D93" s="7" t="str">
        <f>MID(Over!I34,4,2)</f>
        <v>3-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2</v>
      </c>
      <c r="L93" s="30">
        <f>+AC93-Fasit!G80</f>
        <v>1</v>
      </c>
      <c r="M93" s="13">
        <f t="shared" si="13"/>
        <v>2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7</v>
      </c>
      <c r="Z93">
        <f t="shared" si="15"/>
        <v>49</v>
      </c>
      <c r="AA93">
        <f>+Y93*Fasit!F80</f>
        <v>35</v>
      </c>
      <c r="AC93" s="14">
        <f>MATCH(D93,Poeng!$B$2:$B$17,0)</f>
        <v>7</v>
      </c>
      <c r="AD93">
        <f t="shared" si="16"/>
        <v>49</v>
      </c>
      <c r="AE93">
        <f>+AC93*Fasit!G80</f>
        <v>42</v>
      </c>
    </row>
    <row r="94" spans="1:31" ht="12.75">
      <c r="A94" s="3">
        <f t="shared" si="17"/>
        <v>26</v>
      </c>
      <c r="B94" s="7" t="str">
        <f>MID(Over!I35,1,1)</f>
        <v>L</v>
      </c>
      <c r="C94" s="7" t="str">
        <f>MID(Over!I35,2,2)</f>
        <v>R+</v>
      </c>
      <c r="D94" s="7" t="str">
        <f>MID(Over!I35,4,2)</f>
        <v>3+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0</v>
      </c>
      <c r="M94" s="13">
        <f t="shared" si="13"/>
        <v>0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9</v>
      </c>
      <c r="AD94">
        <f t="shared" si="16"/>
        <v>81</v>
      </c>
      <c r="AE94">
        <f>+AC94*Fasit!G81</f>
        <v>81</v>
      </c>
    </row>
    <row r="95" spans="1:31" ht="12.75">
      <c r="A95" s="3">
        <f t="shared" si="17"/>
        <v>27</v>
      </c>
      <c r="B95" s="7" t="str">
        <f>MID(Over!I36,1,1)</f>
        <v>L</v>
      </c>
      <c r="C95" s="7" t="str">
        <f>MID(Over!I36,2,2)</f>
        <v>R-</v>
      </c>
      <c r="D95" s="7" t="str">
        <f>MID(Over!I36,4,2)</f>
        <v>3 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0</v>
      </c>
      <c r="L95" s="30">
        <f>+AC95-Fasit!G82</f>
        <v>-2</v>
      </c>
      <c r="M95" s="13">
        <f t="shared" si="13"/>
        <v>0</v>
      </c>
      <c r="N95" s="8">
        <f t="shared" si="14"/>
        <v>2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7</v>
      </c>
      <c r="Z95">
        <f t="shared" si="15"/>
        <v>49</v>
      </c>
      <c r="AA95">
        <f>+Y95*Fasit!F82</f>
        <v>49</v>
      </c>
      <c r="AC95" s="14">
        <f>MATCH(D95,Poeng!$B$2:$B$17,0)</f>
        <v>8</v>
      </c>
      <c r="AD95">
        <f t="shared" si="16"/>
        <v>64</v>
      </c>
      <c r="AE95">
        <f>+AC95*Fasit!G82</f>
        <v>80</v>
      </c>
    </row>
    <row r="96" spans="1:31" ht="12.75">
      <c r="A96" s="3">
        <f t="shared" si="17"/>
        <v>28</v>
      </c>
      <c r="B96" s="7" t="str">
        <f>MID(Over!I37,1,1)</f>
        <v>L</v>
      </c>
      <c r="C96" s="7" t="str">
        <f>MID(Over!I37,2,2)</f>
        <v>U-</v>
      </c>
      <c r="D96" s="7" t="str">
        <f>MID(Over!I37,4,2)</f>
        <v>3-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1</v>
      </c>
      <c r="L96" s="30">
        <f>+AC96-Fasit!G83</f>
        <v>0</v>
      </c>
      <c r="M96" s="13">
        <f t="shared" si="13"/>
        <v>1</v>
      </c>
      <c r="N96" s="8">
        <f t="shared" si="14"/>
        <v>0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10</v>
      </c>
      <c r="Z96">
        <f t="shared" si="15"/>
        <v>100</v>
      </c>
      <c r="AA96">
        <f>+Y96*Fasit!F83</f>
        <v>90</v>
      </c>
      <c r="AC96" s="14">
        <f>MATCH(D96,Poeng!$B$2:$B$17,0)</f>
        <v>7</v>
      </c>
      <c r="AD96">
        <f t="shared" si="16"/>
        <v>49</v>
      </c>
      <c r="AE96">
        <f>+AC96*Fasit!G83</f>
        <v>49</v>
      </c>
    </row>
    <row r="97" spans="1:31" ht="12.75">
      <c r="A97" s="3">
        <f t="shared" si="17"/>
        <v>29</v>
      </c>
      <c r="B97" s="7" t="str">
        <f>MID(Over!I38,1,1)</f>
        <v>L</v>
      </c>
      <c r="C97" s="7" t="str">
        <f>MID(Over!I38,2,2)</f>
        <v>R+</v>
      </c>
      <c r="D97" s="7" t="str">
        <f>MID(Over!I38,4,2)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1</v>
      </c>
      <c r="L97" s="30">
        <f>+AC97-Fasit!G84</f>
        <v>0</v>
      </c>
      <c r="M97" s="13">
        <f t="shared" si="13"/>
        <v>1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9</v>
      </c>
      <c r="Z97">
        <f t="shared" si="15"/>
        <v>81</v>
      </c>
      <c r="AA97">
        <f>+Y97*Fasit!F84</f>
        <v>72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MID(Over!I39,1,1)</f>
        <v>L</v>
      </c>
      <c r="C98" s="7" t="str">
        <f>MID(Over!I39,2,2)</f>
        <v>R+</v>
      </c>
      <c r="D98" s="7" t="str">
        <f>MID(Over!I39,4,2)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0</v>
      </c>
      <c r="L98" s="30">
        <f>+AC98-Fasit!G85</f>
        <v>0</v>
      </c>
      <c r="M98" s="13">
        <f t="shared" si="13"/>
        <v>0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9</v>
      </c>
      <c r="Z98">
        <f t="shared" si="15"/>
        <v>81</v>
      </c>
      <c r="AA98">
        <f>+Y98*Fasit!F85</f>
        <v>81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MID(Over!I40,1,1)</f>
        <v>L</v>
      </c>
      <c r="C99" s="7" t="str">
        <f>MID(Over!I40,2,2)</f>
        <v>R </v>
      </c>
      <c r="D99" s="7" t="str">
        <f>MID(Over!I40,4,2)</f>
        <v>3-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0</v>
      </c>
      <c r="M99" s="13">
        <f t="shared" si="13"/>
        <v>0</v>
      </c>
      <c r="N99" s="8">
        <f t="shared" si="14"/>
        <v>0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7</v>
      </c>
      <c r="AD99">
        <f t="shared" si="16"/>
        <v>49</v>
      </c>
      <c r="AE99">
        <f>+AC99*Fasit!G86</f>
        <v>49</v>
      </c>
    </row>
    <row r="100" spans="1:31" ht="12.75">
      <c r="A100" s="3">
        <f t="shared" si="17"/>
        <v>32</v>
      </c>
      <c r="B100" s="7" t="str">
        <f>MID(Over!I41,1,1)</f>
        <v>L</v>
      </c>
      <c r="C100" s="7" t="str">
        <f>MID(Over!I41,2,2)</f>
        <v>O+</v>
      </c>
      <c r="D100" s="7" t="str">
        <f>MID(Over!I41,4,2)</f>
        <v>2+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-1</v>
      </c>
      <c r="L100" s="30">
        <f>+AC100-Fasit!G87</f>
        <v>1</v>
      </c>
      <c r="M100" s="13">
        <f t="shared" si="13"/>
        <v>1</v>
      </c>
      <c r="N100" s="8">
        <f t="shared" si="14"/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6</v>
      </c>
      <c r="Z100">
        <f t="shared" si="15"/>
        <v>36</v>
      </c>
      <c r="AA100">
        <f>+Y100*Fasit!F87</f>
        <v>42</v>
      </c>
      <c r="AC100" s="14">
        <f>MATCH(D100,Poeng!$B$2:$B$17,0)</f>
        <v>6</v>
      </c>
      <c r="AD100">
        <f t="shared" si="16"/>
        <v>36</v>
      </c>
      <c r="AE100">
        <f>+AC100*Fasit!G87</f>
        <v>30</v>
      </c>
    </row>
    <row r="101" spans="1:31" ht="12.75">
      <c r="A101" s="3">
        <f t="shared" si="17"/>
        <v>33</v>
      </c>
      <c r="B101" s="7" t="str">
        <f>MID(Over!I42,1,1)</f>
        <v>L</v>
      </c>
      <c r="C101" s="7" t="str">
        <f>MID(Over!I42,2,2)</f>
        <v>R-</v>
      </c>
      <c r="D101" s="7" t="str">
        <f>MID(Over!I42,4,2)</f>
        <v>3 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-1</v>
      </c>
      <c r="L101" s="30">
        <f>+AC101-Fasit!G88</f>
        <v>0</v>
      </c>
      <c r="M101" s="13">
        <f t="shared" si="13"/>
        <v>1</v>
      </c>
      <c r="N101" s="8">
        <f t="shared" si="14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7</v>
      </c>
      <c r="Z101">
        <f t="shared" si="15"/>
        <v>49</v>
      </c>
      <c r="AA101">
        <f>+Y101*Fasit!F88</f>
        <v>56</v>
      </c>
      <c r="AC101" s="14">
        <f>MATCH(D101,Poeng!$B$2:$B$17,0)</f>
        <v>8</v>
      </c>
      <c r="AD101">
        <f t="shared" si="16"/>
        <v>64</v>
      </c>
      <c r="AE101">
        <f>+AC101*Fasit!G88</f>
        <v>64</v>
      </c>
    </row>
    <row r="102" spans="1:31" ht="12.75">
      <c r="A102" s="3">
        <f t="shared" si="17"/>
        <v>34</v>
      </c>
      <c r="B102" s="7" t="str">
        <f>MID(Over!I43,1,1)</f>
        <v>L</v>
      </c>
      <c r="C102" s="7" t="str">
        <f>MID(Over!I43,2,2)</f>
        <v>O </v>
      </c>
      <c r="D102" s="7" t="str">
        <f>MID(Over!I43,4,2)</f>
        <v>3-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0</v>
      </c>
      <c r="L102" s="30">
        <f>+AC102-Fasit!G89</f>
        <v>1</v>
      </c>
      <c r="M102" s="13">
        <f t="shared" si="13"/>
        <v>0</v>
      </c>
      <c r="N102" s="8">
        <f t="shared" si="14"/>
        <v>1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5</v>
      </c>
      <c r="Z102">
        <f t="shared" si="15"/>
        <v>25</v>
      </c>
      <c r="AA102">
        <f>+Y102*Fasit!F89</f>
        <v>25</v>
      </c>
      <c r="AC102" s="14">
        <f>MATCH(D102,Poeng!$B$2:$B$17,0)</f>
        <v>7</v>
      </c>
      <c r="AD102">
        <f t="shared" si="16"/>
        <v>49</v>
      </c>
      <c r="AE102">
        <f>+AC102*Fasit!G89</f>
        <v>42</v>
      </c>
    </row>
    <row r="103" spans="1:31" ht="12.75">
      <c r="A103" s="3">
        <f t="shared" si="17"/>
        <v>35</v>
      </c>
      <c r="B103" s="7" t="str">
        <f>MID(Over!I44,1,1)</f>
        <v>L</v>
      </c>
      <c r="C103" s="7" t="str">
        <f>MID(Over!I44,2,2)</f>
        <v>R </v>
      </c>
      <c r="D103" s="7" t="str">
        <f>MID(Over!I44,4,2)</f>
        <v>3+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-1</v>
      </c>
      <c r="M103" s="13">
        <f t="shared" si="13"/>
        <v>1</v>
      </c>
      <c r="N103" s="8">
        <f t="shared" si="14"/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9</v>
      </c>
      <c r="AD103">
        <f t="shared" si="16"/>
        <v>81</v>
      </c>
      <c r="AE103">
        <f>+AC103*Fasit!G90</f>
        <v>90</v>
      </c>
    </row>
    <row r="104" spans="1:31" ht="12.75">
      <c r="A104" s="3">
        <f t="shared" si="17"/>
        <v>36</v>
      </c>
      <c r="B104" s="7" t="str">
        <f>MID(Over!I45,1,1)</f>
        <v>L</v>
      </c>
      <c r="C104" s="7" t="str">
        <f>MID(Over!I45,2,2)</f>
        <v>O+</v>
      </c>
      <c r="D104" s="7" t="str">
        <f>MID(Over!I45,4,2)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-1</v>
      </c>
      <c r="L104" s="30">
        <f>+AC104-Fasit!G91</f>
        <v>0</v>
      </c>
      <c r="M104" s="13">
        <f t="shared" si="13"/>
        <v>1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6</v>
      </c>
      <c r="Z104">
        <f t="shared" si="15"/>
        <v>36</v>
      </c>
      <c r="AA104">
        <f>+Y104*Fasit!F91</f>
        <v>42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MID(Over!I46,1,1)</f>
        <v>L</v>
      </c>
      <c r="C105" s="7" t="str">
        <f>MID(Over!I46,2,2)</f>
        <v>R-</v>
      </c>
      <c r="D105" s="7" t="str">
        <f>MID(Over!I46,4,2)</f>
        <v>1 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-1</v>
      </c>
      <c r="L105" s="30">
        <f>+AC105-Fasit!G92</f>
        <v>0</v>
      </c>
      <c r="M105" s="13">
        <f t="shared" si="13"/>
        <v>1</v>
      </c>
      <c r="N105" s="8">
        <f t="shared" si="14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7</v>
      </c>
      <c r="Z105">
        <f t="shared" si="15"/>
        <v>49</v>
      </c>
      <c r="AA105">
        <f>+Y105*Fasit!F92</f>
        <v>56</v>
      </c>
      <c r="AC105" s="14">
        <f>MATCH(D105,Poeng!$B$2:$B$17,0)</f>
        <v>2</v>
      </c>
      <c r="AD105">
        <f t="shared" si="16"/>
        <v>4</v>
      </c>
      <c r="AE105">
        <f>+AC105*Fasit!G92</f>
        <v>4</v>
      </c>
    </row>
    <row r="106" spans="1:31" ht="12.75">
      <c r="A106" s="3">
        <f t="shared" si="17"/>
        <v>38</v>
      </c>
      <c r="B106" s="7" t="str">
        <f>MID(Over!I47,1,1)</f>
        <v>L</v>
      </c>
      <c r="C106" s="7" t="str">
        <f>MID(Over!I47,2,2)</f>
        <v>O+</v>
      </c>
      <c r="D106" s="7" t="str">
        <f>MID(Over!I47,4,2)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-3</v>
      </c>
      <c r="L106" s="30">
        <f>+AC106-Fasit!G93</f>
        <v>0</v>
      </c>
      <c r="M106" s="13">
        <f t="shared" si="13"/>
        <v>3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6</v>
      </c>
      <c r="Z106">
        <f t="shared" si="15"/>
        <v>36</v>
      </c>
      <c r="AA106">
        <f>+Y106*Fasit!F93</f>
        <v>54</v>
      </c>
      <c r="AC106" s="14">
        <f>MATCH(D106,Poeng!$B$2:$B$17,0)</f>
        <v>3</v>
      </c>
      <c r="AD106">
        <f t="shared" si="16"/>
        <v>9</v>
      </c>
      <c r="AE106">
        <f>+AC106*Fasit!G93</f>
        <v>9</v>
      </c>
    </row>
    <row r="107" spans="1:31" ht="12.75">
      <c r="A107" s="3">
        <f t="shared" si="17"/>
        <v>39</v>
      </c>
      <c r="B107" s="7" t="str">
        <f>MID(Over!I48,1,1)</f>
        <v>L</v>
      </c>
      <c r="C107" s="7" t="str">
        <f>MID(Over!I48,2,2)</f>
        <v>R-</v>
      </c>
      <c r="D107" s="7" t="str">
        <f>MID(Over!I48,4,2)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0</v>
      </c>
      <c r="L107" s="30">
        <f>+AC107-Fasit!G94</f>
        <v>0</v>
      </c>
      <c r="M107" s="13">
        <f t="shared" si="13"/>
        <v>0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7</v>
      </c>
      <c r="Z107">
        <f t="shared" si="15"/>
        <v>49</v>
      </c>
      <c r="AA107">
        <f>+Y107*Fasit!F94</f>
        <v>49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MID(Over!I49,1,1)</f>
        <v>L</v>
      </c>
      <c r="C108" s="7" t="str">
        <f>MID(Over!I49,2,2)</f>
        <v>U-</v>
      </c>
      <c r="D108" s="7" t="str">
        <f>MID(Over!I49,4,2)</f>
        <v>3 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-1</v>
      </c>
      <c r="L108" s="30">
        <f>+AC108-Fasit!G95</f>
        <v>1</v>
      </c>
      <c r="M108" s="13">
        <f t="shared" si="13"/>
        <v>1</v>
      </c>
      <c r="N108" s="8">
        <f t="shared" si="14"/>
        <v>1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10</v>
      </c>
      <c r="Z108">
        <f t="shared" si="15"/>
        <v>100</v>
      </c>
      <c r="AA108">
        <f>+Y108*Fasit!F95</f>
        <v>110</v>
      </c>
      <c r="AC108" s="14">
        <f>MATCH(D108,Poeng!$B$2:$B$17,0)</f>
        <v>8</v>
      </c>
      <c r="AD108">
        <f t="shared" si="16"/>
        <v>64</v>
      </c>
      <c r="AE108">
        <f>+AC108*Fasit!G95</f>
        <v>56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12.7109375" style="0" customWidth="1"/>
    <col min="23" max="23" width="6.00390625" style="0" customWidth="1"/>
    <col min="24" max="24" width="10.28125" style="0" customWidth="1"/>
    <col min="25" max="25" width="9.57421875" style="0" customWidth="1"/>
    <col min="26" max="26" width="8.421875" style="0" customWidth="1"/>
    <col min="27" max="27" width="9.00390625" style="0" customWidth="1"/>
    <col min="28" max="28" width="7.28125" style="0" customWidth="1"/>
    <col min="29" max="29" width="7.421875" style="0" customWidth="1"/>
    <col min="30" max="30" width="6.7109375" style="0" customWidth="1"/>
    <col min="31" max="31" width="6.57421875" style="0" customWidth="1"/>
    <col min="32" max="32" width="7.7109375" style="0" customWidth="1"/>
    <col min="33" max="33" width="5.7109375" style="0" customWidth="1"/>
    <col min="34" max="34" width="3.8515625" style="0" customWidth="1"/>
  </cols>
  <sheetData>
    <row r="1" spans="1:46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3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5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"/>
      <c r="AV6" s="3"/>
      <c r="AW6" s="3"/>
      <c r="AX6" s="3"/>
      <c r="AY6" s="3"/>
      <c r="AZ6" s="3"/>
      <c r="BA6" s="3"/>
      <c r="BB6" s="3"/>
    </row>
    <row r="7" spans="1:54" ht="26.25">
      <c r="A7" s="18" t="s">
        <v>105</v>
      </c>
      <c r="B7" s="60"/>
      <c r="C7" s="73">
        <f>+Over!J7</f>
        <v>5</v>
      </c>
      <c r="D7" s="1"/>
      <c r="E7" s="62" t="s">
        <v>106</v>
      </c>
      <c r="F7" s="3"/>
      <c r="G7" s="61" t="str">
        <f>+Over!J8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3"/>
      <c r="Y7" s="7"/>
      <c r="Z7" s="7"/>
      <c r="AA7" s="7"/>
      <c r="AB7" s="7"/>
      <c r="AC7" s="7"/>
      <c r="AD7" s="7"/>
      <c r="AE7" s="7"/>
      <c r="AF7" s="27"/>
      <c r="AG7" s="7"/>
      <c r="AH7" s="7"/>
      <c r="AI7" s="7"/>
      <c r="AJ7" s="27"/>
      <c r="AK7" s="7"/>
      <c r="AL7" s="7"/>
      <c r="AM7" s="7"/>
      <c r="AN7" s="7"/>
      <c r="AO7" s="27"/>
      <c r="AP7" s="27"/>
      <c r="AQ7" s="27"/>
      <c r="AR7" s="27"/>
      <c r="AS7" s="27"/>
      <c r="AT7" s="7"/>
      <c r="AU7" s="3"/>
      <c r="AV7" s="3"/>
      <c r="AW7" s="3"/>
      <c r="AX7" s="3"/>
      <c r="AY7" s="3"/>
      <c r="AZ7" s="3"/>
      <c r="BA7" s="3"/>
      <c r="BB7" s="3"/>
    </row>
    <row r="8" spans="1:54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3"/>
      <c r="Y8" s="7"/>
      <c r="Z8" s="7"/>
      <c r="AA8" s="7"/>
      <c r="AB8" s="7"/>
      <c r="AC8" s="7"/>
      <c r="AD8" s="27"/>
      <c r="AE8" s="7"/>
      <c r="AF8" s="27"/>
      <c r="AG8" s="27"/>
      <c r="AH8" s="27"/>
      <c r="AI8" s="7"/>
      <c r="AJ8" s="27"/>
      <c r="AK8" s="27"/>
      <c r="AL8" s="27"/>
      <c r="AM8" s="7"/>
      <c r="AN8" s="7"/>
      <c r="AO8" s="27"/>
      <c r="AP8" s="27"/>
      <c r="AQ8" s="27"/>
      <c r="AR8" s="27"/>
      <c r="AS8" s="27"/>
      <c r="AT8" s="27"/>
      <c r="AU8" s="8"/>
      <c r="AV8" s="8"/>
      <c r="AW8" s="9" t="s">
        <v>41</v>
      </c>
      <c r="AX8" s="9" t="s">
        <v>42</v>
      </c>
      <c r="AY8" s="9" t="s">
        <v>43</v>
      </c>
      <c r="AZ8" s="8"/>
      <c r="BA8" s="8"/>
      <c r="BB8" s="3"/>
    </row>
    <row r="9" spans="1:54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3"/>
      <c r="Y9" s="7"/>
      <c r="Z9" s="27"/>
      <c r="AA9" s="27"/>
      <c r="AB9" s="27"/>
      <c r="AC9" s="7"/>
      <c r="AD9" s="27"/>
      <c r="AE9" s="7"/>
      <c r="AF9" s="27"/>
      <c r="AG9" s="27"/>
      <c r="AH9" s="27"/>
      <c r="AI9" s="7"/>
      <c r="AJ9" s="27"/>
      <c r="AK9" s="27"/>
      <c r="AL9" s="27"/>
      <c r="AM9" s="7"/>
      <c r="AN9" s="7"/>
      <c r="AO9" s="27"/>
      <c r="AP9" s="27"/>
      <c r="AQ9" s="27"/>
      <c r="AR9" s="27"/>
      <c r="AS9" s="27"/>
      <c r="AT9" s="27"/>
      <c r="AU9" s="9" t="s">
        <v>44</v>
      </c>
      <c r="AV9" s="9"/>
      <c r="AW9" s="9" t="s">
        <v>45</v>
      </c>
      <c r="AX9" s="9" t="s">
        <v>45</v>
      </c>
      <c r="AY9" s="9" t="s">
        <v>46</v>
      </c>
      <c r="AZ9" s="8"/>
      <c r="BA9" s="9" t="s">
        <v>47</v>
      </c>
      <c r="BB9" s="3"/>
    </row>
    <row r="10" spans="1:54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78.21069843016123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3"/>
      <c r="Y10" s="7"/>
      <c r="Z10" s="27"/>
      <c r="AA10" s="27"/>
      <c r="AB10" s="27"/>
      <c r="AC10" s="7"/>
      <c r="AD10" s="27"/>
      <c r="AE10" s="7"/>
      <c r="AF10" s="27"/>
      <c r="AG10" s="27"/>
      <c r="AH10" s="27"/>
      <c r="AI10" s="7"/>
      <c r="AJ10" s="27"/>
      <c r="AK10" s="27"/>
      <c r="AL10" s="27"/>
      <c r="AM10" s="7"/>
      <c r="AN10" s="7"/>
      <c r="AO10" s="27"/>
      <c r="AP10" s="27"/>
      <c r="AQ10" s="27"/>
      <c r="AR10" s="27"/>
      <c r="AS10" s="27"/>
      <c r="AT10" s="27"/>
      <c r="AU10" s="1" t="s">
        <v>48</v>
      </c>
      <c r="AV10" s="1"/>
      <c r="AW10" s="1"/>
      <c r="AX10" s="1"/>
      <c r="AY10" s="1"/>
      <c r="AZ10" s="3"/>
      <c r="BA10" s="12">
        <f>100-((POWER(AW21,2))/10)</f>
        <v>100</v>
      </c>
      <c r="BB10" s="3"/>
    </row>
    <row r="11" spans="1:5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3"/>
      <c r="Y11" s="7"/>
      <c r="Z11" s="7"/>
      <c r="AA11" s="7"/>
      <c r="AB11" s="7"/>
      <c r="AC11" s="7"/>
      <c r="AD11" s="27"/>
      <c r="AE11" s="7"/>
      <c r="AF11" s="27"/>
      <c r="AG11" s="27"/>
      <c r="AH11" s="27"/>
      <c r="AI11" s="7"/>
      <c r="AJ11" s="27"/>
      <c r="AK11" s="27"/>
      <c r="AL11" s="27"/>
      <c r="AM11" s="7"/>
      <c r="AN11" s="7"/>
      <c r="AO11" s="27"/>
      <c r="AP11" s="27"/>
      <c r="AQ11" s="27"/>
      <c r="AR11" s="27"/>
      <c r="AS11" s="27"/>
      <c r="AT11" s="27"/>
      <c r="AU11" s="1" t="s">
        <v>50</v>
      </c>
      <c r="AV11" s="1"/>
      <c r="AW11" s="15">
        <f>100-(POWER((ABS(D24/100)*17),2))</f>
        <v>97.10999999999997</v>
      </c>
      <c r="AX11" s="15">
        <f>100-(POWER((D25/20),3))</f>
        <v>57.125</v>
      </c>
      <c r="AY11" s="15">
        <f>100-((POWER((100-D26),2.1))/4)</f>
        <v>10.234854662924306</v>
      </c>
      <c r="AZ11" s="3"/>
      <c r="BA11" s="15">
        <f>+AW11*0.2+AX11*0.4+AY11*0.4</f>
        <v>46.365941865169724</v>
      </c>
      <c r="BB11" s="3"/>
    </row>
    <row r="12" spans="1:54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3"/>
      <c r="Y12" s="7"/>
      <c r="Z12" s="7"/>
      <c r="AA12" s="7"/>
      <c r="AB12" s="7"/>
      <c r="AC12" s="7"/>
      <c r="AD12" s="7"/>
      <c r="AE12" s="7"/>
      <c r="AF12" s="70"/>
      <c r="AG12" s="7"/>
      <c r="AH12" s="70"/>
      <c r="AI12" s="7"/>
      <c r="AJ12" s="70"/>
      <c r="AK12" s="7"/>
      <c r="AL12" s="70"/>
      <c r="AM12" s="7"/>
      <c r="AN12" s="7"/>
      <c r="AO12" s="7"/>
      <c r="AP12" s="21"/>
      <c r="AQ12" s="21"/>
      <c r="AR12" s="7"/>
      <c r="AS12" s="7"/>
      <c r="AT12" s="7"/>
      <c r="AU12" s="1" t="s">
        <v>51</v>
      </c>
      <c r="AV12" s="1"/>
      <c r="AW12" s="15">
        <f>100-(POWER((ABS(E24/100)*17),2))</f>
        <v>99.2775</v>
      </c>
      <c r="AX12" s="15">
        <f>100-(POWER((E25/20),3))</f>
        <v>79.203125</v>
      </c>
      <c r="AY12" s="15">
        <f>100-((POWER((100-E26),2.1))/4)</f>
        <v>93.38600856328483</v>
      </c>
      <c r="AZ12" s="3"/>
      <c r="BA12" s="15">
        <f>+AW12*0.2+AX12*0.4+AY12*0.4</f>
        <v>88.89115342531395</v>
      </c>
      <c r="BB12" s="3"/>
    </row>
    <row r="13" spans="1:54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3"/>
      <c r="Y13" s="7"/>
      <c r="Z13" s="7"/>
      <c r="AA13" s="7"/>
      <c r="AB13" s="7"/>
      <c r="AC13" s="7"/>
      <c r="AD13" s="7"/>
      <c r="AE13" s="7"/>
      <c r="AF13" s="70"/>
      <c r="AG13" s="7"/>
      <c r="AH13" s="70"/>
      <c r="AI13" s="7"/>
      <c r="AJ13" s="70"/>
      <c r="AK13" s="7"/>
      <c r="AL13" s="70"/>
      <c r="AM13" s="7"/>
      <c r="AN13" s="7"/>
      <c r="AO13" s="7"/>
      <c r="AP13" s="21"/>
      <c r="AQ13" s="21"/>
      <c r="AR13" s="7"/>
      <c r="AS13" s="7"/>
      <c r="AT13" s="7"/>
      <c r="AU13" s="3"/>
      <c r="AV13" s="3"/>
      <c r="AW13" s="3"/>
      <c r="AX13" s="3"/>
      <c r="AY13" s="3"/>
      <c r="AZ13" s="3"/>
      <c r="BA13" s="3"/>
      <c r="BB13" s="3"/>
    </row>
    <row r="14" spans="1:46" ht="12.75">
      <c r="A14" s="1" t="s">
        <v>48</v>
      </c>
      <c r="B14" s="1"/>
      <c r="C14" s="1"/>
      <c r="D14" s="1"/>
      <c r="E14" s="1"/>
      <c r="F14" s="3"/>
      <c r="G14" s="42">
        <f>100-((POWER(C25,2))/10)</f>
        <v>99.375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3"/>
      <c r="Y14" s="7"/>
      <c r="Z14" s="7"/>
      <c r="AA14" s="7"/>
      <c r="AB14" s="7"/>
      <c r="AC14" s="7"/>
      <c r="AD14" s="7"/>
      <c r="AE14" s="7"/>
      <c r="AF14" s="70"/>
      <c r="AG14" s="7"/>
      <c r="AH14" s="70"/>
      <c r="AI14" s="7"/>
      <c r="AJ14" s="70"/>
      <c r="AK14" s="7"/>
      <c r="AL14" s="70"/>
      <c r="AM14" s="7"/>
      <c r="AN14" s="7"/>
      <c r="AO14" s="7"/>
      <c r="AP14" s="21"/>
      <c r="AQ14" s="21"/>
      <c r="AR14" s="7"/>
      <c r="AS14" s="7"/>
      <c r="AT14" s="7"/>
    </row>
    <row r="15" spans="1:46" ht="12.75">
      <c r="A15" s="1" t="s">
        <v>50</v>
      </c>
      <c r="B15" s="1"/>
      <c r="C15" s="15">
        <f aca="true" t="shared" si="0" ref="C15:E16">+IF(AW11&gt;0,AW11,0)</f>
        <v>97.10999999999997</v>
      </c>
      <c r="D15" s="15">
        <f t="shared" si="0"/>
        <v>57.125</v>
      </c>
      <c r="E15" s="15">
        <f t="shared" si="0"/>
        <v>10.234854662924306</v>
      </c>
      <c r="F15" s="3"/>
      <c r="G15" s="35">
        <f>+C15*0.2+D15*0.4+E15*0.4</f>
        <v>46.365941865169724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3"/>
      <c r="Y15" s="7"/>
      <c r="Z15" s="7"/>
      <c r="AA15" s="7"/>
      <c r="AB15" s="7"/>
      <c r="AC15" s="7"/>
      <c r="AD15" s="7"/>
      <c r="AE15" s="7"/>
      <c r="AF15" s="70"/>
      <c r="AG15" s="7"/>
      <c r="AH15" s="70"/>
      <c r="AI15" s="7"/>
      <c r="AJ15" s="70"/>
      <c r="AK15" s="7"/>
      <c r="AL15" s="70"/>
      <c r="AM15" s="7"/>
      <c r="AN15" s="7"/>
      <c r="AO15" s="7"/>
      <c r="AP15" s="21"/>
      <c r="AQ15" s="21"/>
      <c r="AR15" s="7"/>
      <c r="AS15" s="7"/>
      <c r="AT15" s="7"/>
    </row>
    <row r="16" spans="1:46" ht="12.75">
      <c r="A16" s="1" t="s">
        <v>130</v>
      </c>
      <c r="B16" s="1"/>
      <c r="C16" s="15">
        <f t="shared" si="0"/>
        <v>99.2775</v>
      </c>
      <c r="D16" s="15">
        <f t="shared" si="0"/>
        <v>79.203125</v>
      </c>
      <c r="E16" s="15">
        <f t="shared" si="0"/>
        <v>93.38600856328483</v>
      </c>
      <c r="F16" s="3"/>
      <c r="G16" s="35">
        <f>+C16*0.2+D16*0.4+E16*0.4</f>
        <v>88.89115342531395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7"/>
      <c r="Z16" s="7"/>
      <c r="AA16" s="7"/>
      <c r="AB16" s="7"/>
      <c r="AC16" s="7"/>
      <c r="AD16" s="7"/>
      <c r="AE16" s="7"/>
      <c r="AF16" s="70"/>
      <c r="AG16" s="7"/>
      <c r="AH16" s="70"/>
      <c r="AI16" s="7"/>
      <c r="AJ16" s="70"/>
      <c r="AK16" s="7"/>
      <c r="AL16" s="70"/>
      <c r="AM16" s="7"/>
      <c r="AN16" s="7"/>
      <c r="AO16" s="7"/>
      <c r="AP16" s="21"/>
      <c r="AQ16" s="21"/>
      <c r="AR16" s="7"/>
      <c r="AS16" s="7"/>
      <c r="AT16" s="7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3"/>
      <c r="Y17" s="7"/>
      <c r="Z17" s="7"/>
      <c r="AA17" s="7"/>
      <c r="AB17" s="7"/>
      <c r="AC17" s="7"/>
      <c r="AD17" s="7"/>
      <c r="AE17" s="7"/>
      <c r="AF17" s="70"/>
      <c r="AG17" s="7"/>
      <c r="AH17" s="70"/>
      <c r="AI17" s="7"/>
      <c r="AJ17" s="70"/>
      <c r="AK17" s="7"/>
      <c r="AL17" s="70"/>
      <c r="AM17" s="7"/>
      <c r="AN17" s="7"/>
      <c r="AO17" s="7"/>
      <c r="AP17" s="21"/>
      <c r="AQ17" s="21"/>
      <c r="AR17" s="7"/>
      <c r="AS17" s="7"/>
      <c r="AT17" s="7"/>
    </row>
    <row r="18" spans="1:46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7"/>
      <c r="Z18" s="7"/>
      <c r="AA18" s="7"/>
      <c r="AB18" s="7"/>
      <c r="AC18" s="7"/>
      <c r="AD18" s="7"/>
      <c r="AE18" s="7"/>
      <c r="AF18" s="70"/>
      <c r="AG18" s="7"/>
      <c r="AH18" s="70"/>
      <c r="AI18" s="7"/>
      <c r="AJ18" s="70"/>
      <c r="AK18" s="7"/>
      <c r="AL18" s="70"/>
      <c r="AM18" s="7"/>
      <c r="AN18" s="7"/>
      <c r="AO18" s="7"/>
      <c r="AP18" s="21"/>
      <c r="AQ18" s="21"/>
      <c r="AR18" s="7"/>
      <c r="AS18" s="7"/>
      <c r="AT18" s="7"/>
    </row>
    <row r="19" spans="1:46" ht="12.75">
      <c r="A19" s="1" t="s">
        <v>128</v>
      </c>
      <c r="B19" s="1"/>
      <c r="C19" s="15">
        <f>+Z67/+C10</f>
        <v>6.675</v>
      </c>
      <c r="D19" s="16">
        <f>+SQRT((AA67-(C19*C19*C10))/C10)</f>
        <v>1.522949441051804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3"/>
      <c r="Y19" s="7"/>
      <c r="Z19" s="7"/>
      <c r="AA19" s="7"/>
      <c r="AB19" s="7"/>
      <c r="AC19" s="7"/>
      <c r="AD19" s="7"/>
      <c r="AE19" s="7"/>
      <c r="AF19" s="70"/>
      <c r="AG19" s="7"/>
      <c r="AH19" s="70"/>
      <c r="AI19" s="7"/>
      <c r="AJ19" s="70"/>
      <c r="AK19" s="7"/>
      <c r="AL19" s="70"/>
      <c r="AM19" s="7"/>
      <c r="AN19" s="7"/>
      <c r="AO19" s="7"/>
      <c r="AP19" s="21"/>
      <c r="AQ19" s="21"/>
      <c r="AR19" s="7"/>
      <c r="AS19" s="7"/>
      <c r="AT19" s="7"/>
    </row>
    <row r="20" spans="1:46" ht="12.75">
      <c r="A20" s="1" t="s">
        <v>129</v>
      </c>
      <c r="B20" s="1"/>
      <c r="C20" s="15">
        <f>+AD67/C10</f>
        <v>6.4</v>
      </c>
      <c r="D20" s="16">
        <f>+SQRT((AE67-(C20*C20*C10))/C10)</f>
        <v>2.278157149978902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3"/>
      <c r="Y20" s="7"/>
      <c r="Z20" s="7"/>
      <c r="AA20" s="7"/>
      <c r="AB20" s="7"/>
      <c r="AC20" s="7"/>
      <c r="AD20" s="7"/>
      <c r="AE20" s="7"/>
      <c r="AF20" s="70"/>
      <c r="AG20" s="7"/>
      <c r="AH20" s="70"/>
      <c r="AI20" s="7"/>
      <c r="AJ20" s="70"/>
      <c r="AK20" s="7"/>
      <c r="AL20" s="70"/>
      <c r="AM20" s="7"/>
      <c r="AN20" s="7"/>
      <c r="AO20" s="7"/>
      <c r="AP20" s="21"/>
      <c r="AQ20" s="21"/>
      <c r="AR20" s="7"/>
      <c r="AS20" s="7"/>
      <c r="AT20" s="7"/>
    </row>
    <row r="21" spans="1:46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3"/>
      <c r="Y21" s="7"/>
      <c r="Z21" s="7"/>
      <c r="AA21" s="7"/>
      <c r="AB21" s="7"/>
      <c r="AC21" s="7"/>
      <c r="AD21" s="7"/>
      <c r="AE21" s="7"/>
      <c r="AF21" s="70"/>
      <c r="AG21" s="7"/>
      <c r="AH21" s="70"/>
      <c r="AI21" s="7"/>
      <c r="AJ21" s="70"/>
      <c r="AK21" s="7"/>
      <c r="AL21" s="70"/>
      <c r="AM21" s="7"/>
      <c r="AN21" s="7"/>
      <c r="AO21" s="7"/>
      <c r="AP21" s="21"/>
      <c r="AQ21" s="21"/>
      <c r="AR21" s="7"/>
      <c r="AS21" s="7"/>
      <c r="AT21" s="7"/>
    </row>
    <row r="22" spans="1:46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7"/>
      <c r="Z22" s="7"/>
      <c r="AA22" s="7"/>
      <c r="AB22" s="7"/>
      <c r="AC22" s="7"/>
      <c r="AD22" s="7"/>
      <c r="AE22" s="7"/>
      <c r="AF22" s="70"/>
      <c r="AG22" s="7"/>
      <c r="AH22" s="70"/>
      <c r="AI22" s="7"/>
      <c r="AJ22" s="70"/>
      <c r="AK22" s="7"/>
      <c r="AL22" s="70"/>
      <c r="AM22" s="7"/>
      <c r="AN22" s="7"/>
      <c r="AO22" s="7"/>
      <c r="AP22" s="21"/>
      <c r="AQ22" s="21"/>
      <c r="AR22" s="7"/>
      <c r="AS22" s="7"/>
      <c r="AT22" s="7"/>
    </row>
    <row r="23" spans="1:46" ht="12.75">
      <c r="A23" s="1" t="s">
        <v>135</v>
      </c>
      <c r="B23" s="3"/>
      <c r="C23" s="1"/>
      <c r="D23" s="12">
        <f>+C19-Fasit!C9</f>
        <v>-0.10000000000000053</v>
      </c>
      <c r="E23" s="12">
        <f>+C20-Fasit!C10</f>
        <v>-0.04999999999999982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3"/>
      <c r="Y23" s="7"/>
      <c r="Z23" s="7"/>
      <c r="AA23" s="7"/>
      <c r="AB23" s="7"/>
      <c r="AC23" s="7"/>
      <c r="AD23" s="7"/>
      <c r="AE23" s="7"/>
      <c r="AF23" s="70"/>
      <c r="AG23" s="7"/>
      <c r="AH23" s="70"/>
      <c r="AI23" s="7"/>
      <c r="AJ23" s="70"/>
      <c r="AK23" s="7"/>
      <c r="AL23" s="70"/>
      <c r="AM23" s="7"/>
      <c r="AN23" s="7"/>
      <c r="AO23" s="7"/>
      <c r="AP23" s="21"/>
      <c r="AQ23" s="21"/>
      <c r="AR23" s="7"/>
      <c r="AS23" s="7"/>
      <c r="AT23" s="7"/>
    </row>
    <row r="24" spans="1:46" ht="15.75">
      <c r="A24" s="1" t="s">
        <v>141</v>
      </c>
      <c r="B24" s="3"/>
      <c r="C24" s="3"/>
      <c r="D24" s="15">
        <f>+(C19-Fasit!C9)*100</f>
        <v>-10.000000000000053</v>
      </c>
      <c r="E24" s="15">
        <f>+(C20-Fasit!C10)*100</f>
        <v>-4.999999999999982</v>
      </c>
      <c r="F24" s="17"/>
      <c r="G24" s="1" t="s">
        <v>136</v>
      </c>
      <c r="H24" s="3"/>
      <c r="I24" s="10">
        <f>+AE50</f>
        <v>575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7"/>
      <c r="Z24" s="7"/>
      <c r="AA24" s="7"/>
      <c r="AB24" s="7"/>
      <c r="AC24" s="7"/>
      <c r="AD24" s="7"/>
      <c r="AE24" s="7"/>
      <c r="AF24" s="70"/>
      <c r="AG24" s="7"/>
      <c r="AH24" s="70"/>
      <c r="AI24" s="7"/>
      <c r="AJ24" s="70"/>
      <c r="AK24" s="7"/>
      <c r="AL24" s="70"/>
      <c r="AM24" s="7"/>
      <c r="AN24" s="7"/>
      <c r="AO24" s="7"/>
      <c r="AP24" s="21"/>
      <c r="AQ24" s="21"/>
      <c r="AR24" s="7"/>
      <c r="AS24" s="7"/>
      <c r="AT24" s="7"/>
    </row>
    <row r="25" spans="1:46" ht="15.75">
      <c r="A25" s="1" t="s">
        <v>142</v>
      </c>
      <c r="B25" s="3"/>
      <c r="C25" s="7">
        <f>100*J67/C10</f>
        <v>2.5</v>
      </c>
      <c r="D25" s="15">
        <f>100*M67/C10</f>
        <v>70</v>
      </c>
      <c r="E25" s="15">
        <f>100*N67/C10</f>
        <v>55</v>
      </c>
      <c r="F25" s="3"/>
      <c r="G25" s="1" t="s">
        <v>137</v>
      </c>
      <c r="H25" s="3"/>
      <c r="I25" s="10">
        <f>+AF50</f>
        <v>925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7"/>
      <c r="Z25" s="7"/>
      <c r="AA25" s="7"/>
      <c r="AB25" s="7"/>
      <c r="AC25" s="7"/>
      <c r="AD25" s="7"/>
      <c r="AE25" s="7"/>
      <c r="AF25" s="70"/>
      <c r="AG25" s="7"/>
      <c r="AH25" s="70"/>
      <c r="AI25" s="7"/>
      <c r="AJ25" s="70"/>
      <c r="AK25" s="7"/>
      <c r="AL25" s="70"/>
      <c r="AM25" s="7"/>
      <c r="AN25" s="7"/>
      <c r="AO25" s="7"/>
      <c r="AP25" s="21"/>
      <c r="AQ25" s="21"/>
      <c r="AR25" s="7"/>
      <c r="AS25" s="7"/>
      <c r="AT25" s="7"/>
    </row>
    <row r="26" spans="1:46" ht="12.75">
      <c r="A26" s="1" t="s">
        <v>143</v>
      </c>
      <c r="B26" s="3"/>
      <c r="C26" s="3"/>
      <c r="D26" s="15">
        <f>100*((AB67-(C10*C19*Fasit!C9))/C10)/(D19*Fasit!D9)</f>
        <v>83.52799224951546</v>
      </c>
      <c r="E26" s="15">
        <f>100*(((AF67-(C20*Fasit!C10*C10))/C10)/(D20*Fasit!D10))</f>
        <v>95.24235317547918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3"/>
      <c r="Y26" s="7"/>
      <c r="Z26" s="7"/>
      <c r="AA26" s="7"/>
      <c r="AB26" s="7"/>
      <c r="AC26" s="7"/>
      <c r="AD26" s="7"/>
      <c r="AE26" s="7"/>
      <c r="AF26" s="70"/>
      <c r="AG26" s="7"/>
      <c r="AH26" s="70"/>
      <c r="AI26" s="7"/>
      <c r="AJ26" s="70"/>
      <c r="AK26" s="7"/>
      <c r="AL26" s="70"/>
      <c r="AM26" s="7"/>
      <c r="AN26" s="7"/>
      <c r="AO26" s="7"/>
      <c r="AP26" s="21"/>
      <c r="AQ26" s="21"/>
      <c r="AR26" s="7"/>
      <c r="AS26" s="7"/>
      <c r="AT26" s="7"/>
    </row>
    <row r="27" spans="1:46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7"/>
      <c r="Z27" s="7"/>
      <c r="AA27" s="7"/>
      <c r="AB27" s="7"/>
      <c r="AC27" s="7"/>
      <c r="AD27" s="7"/>
      <c r="AE27" s="7"/>
      <c r="AF27" s="70"/>
      <c r="AG27" s="7"/>
      <c r="AH27" s="70"/>
      <c r="AI27" s="7"/>
      <c r="AJ27" s="70"/>
      <c r="AK27" s="7"/>
      <c r="AL27" s="70"/>
      <c r="AM27" s="7"/>
      <c r="AN27" s="7"/>
      <c r="AO27" s="7"/>
      <c r="AP27" s="21"/>
      <c r="AQ27" s="21"/>
      <c r="AR27" s="7"/>
      <c r="AS27" s="7"/>
      <c r="AT27" s="7"/>
    </row>
    <row r="28" spans="1:46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7"/>
      <c r="Z28" s="7"/>
      <c r="AA28" s="7"/>
      <c r="AB28" s="7"/>
      <c r="AC28" s="7"/>
      <c r="AD28" s="7"/>
      <c r="AE28" s="7"/>
      <c r="AF28" s="70"/>
      <c r="AG28" s="7"/>
      <c r="AH28" s="70"/>
      <c r="AI28" s="7"/>
      <c r="AJ28" s="70"/>
      <c r="AK28" s="7"/>
      <c r="AL28" s="70"/>
      <c r="AM28" s="7"/>
      <c r="AN28" s="7"/>
      <c r="AO28" s="7"/>
      <c r="AP28" s="21"/>
      <c r="AQ28" s="21"/>
      <c r="AR28" s="7"/>
      <c r="AS28" s="7"/>
      <c r="AT28" s="7"/>
    </row>
    <row r="29" spans="1:46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7"/>
      <c r="Z29" s="7"/>
      <c r="AA29" s="7"/>
      <c r="AB29" s="7"/>
      <c r="AC29" s="7"/>
      <c r="AD29" s="7"/>
      <c r="AE29" s="7"/>
      <c r="AF29" s="70"/>
      <c r="AG29" s="7"/>
      <c r="AH29" s="70"/>
      <c r="AI29" s="7"/>
      <c r="AJ29" s="70"/>
      <c r="AK29" s="7"/>
      <c r="AL29" s="70"/>
      <c r="AM29" s="7"/>
      <c r="AN29" s="7"/>
      <c r="AO29" s="7"/>
      <c r="AP29" s="21"/>
      <c r="AQ29" s="21"/>
      <c r="AR29" s="7"/>
      <c r="AS29" s="7"/>
      <c r="AT29" s="7"/>
    </row>
    <row r="30" spans="1:46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7"/>
      <c r="Z30" s="7"/>
      <c r="AA30" s="7"/>
      <c r="AB30" s="7"/>
      <c r="AC30" s="7"/>
      <c r="AD30" s="7"/>
      <c r="AE30" s="7"/>
      <c r="AF30" s="70"/>
      <c r="AG30" s="7"/>
      <c r="AH30" s="70"/>
      <c r="AI30" s="7"/>
      <c r="AJ30" s="70"/>
      <c r="AK30" s="7"/>
      <c r="AL30" s="70"/>
      <c r="AM30" s="7"/>
      <c r="AN30" s="7"/>
      <c r="AO30" s="7"/>
      <c r="AP30" s="21"/>
      <c r="AQ30" s="21"/>
      <c r="AR30" s="7"/>
      <c r="AS30" s="7"/>
      <c r="AT30" s="7"/>
    </row>
    <row r="31" spans="1:46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7"/>
      <c r="Z31" s="7"/>
      <c r="AA31" s="7"/>
      <c r="AB31" s="7"/>
      <c r="AC31" s="7"/>
      <c r="AD31" s="7"/>
      <c r="AE31" s="7"/>
      <c r="AF31" s="70"/>
      <c r="AG31" s="7"/>
      <c r="AH31" s="70"/>
      <c r="AI31" s="7"/>
      <c r="AJ31" s="70"/>
      <c r="AK31" s="7"/>
      <c r="AL31" s="70"/>
      <c r="AM31" s="7"/>
      <c r="AN31" s="7"/>
      <c r="AO31" s="7"/>
      <c r="AP31" s="21"/>
      <c r="AQ31" s="21"/>
      <c r="AR31" s="7"/>
      <c r="AS31" s="7"/>
      <c r="AT31" s="7"/>
    </row>
    <row r="32" spans="1:46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7"/>
      <c r="Z32" s="7"/>
      <c r="AA32" s="7"/>
      <c r="AB32" s="7"/>
      <c r="AC32" s="7"/>
      <c r="AD32" s="7"/>
      <c r="AE32" s="7"/>
      <c r="AF32" s="70"/>
      <c r="AG32" s="7"/>
      <c r="AH32" s="70"/>
      <c r="AI32" s="7"/>
      <c r="AJ32" s="70"/>
      <c r="AK32" s="7"/>
      <c r="AL32" s="70"/>
      <c r="AM32" s="7"/>
      <c r="AN32" s="7"/>
      <c r="AO32" s="7"/>
      <c r="AP32" s="21"/>
      <c r="AQ32" s="21"/>
      <c r="AR32" s="7"/>
      <c r="AS32" s="7"/>
      <c r="AT32" s="7"/>
    </row>
    <row r="33" spans="1:46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7"/>
      <c r="Z33" s="7"/>
      <c r="AA33" s="7"/>
      <c r="AB33" s="7"/>
      <c r="AC33" s="7"/>
      <c r="AD33" s="7"/>
      <c r="AE33" s="7"/>
      <c r="AF33" s="70"/>
      <c r="AG33" s="7"/>
      <c r="AH33" s="70"/>
      <c r="AI33" s="7"/>
      <c r="AJ33" s="70"/>
      <c r="AK33" s="7"/>
      <c r="AL33" s="70"/>
      <c r="AM33" s="7"/>
      <c r="AN33" s="7"/>
      <c r="AO33" s="7"/>
      <c r="AP33" s="21"/>
      <c r="AQ33" s="21"/>
      <c r="AR33" s="7"/>
      <c r="AS33" s="7"/>
      <c r="AT33" s="7"/>
    </row>
    <row r="34" spans="1:46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3"/>
      <c r="Y34" s="7"/>
      <c r="Z34" s="7"/>
      <c r="AA34" s="7"/>
      <c r="AB34" s="7"/>
      <c r="AC34" s="7"/>
      <c r="AD34" s="7"/>
      <c r="AE34" s="7"/>
      <c r="AF34" s="70"/>
      <c r="AG34" s="7"/>
      <c r="AH34" s="70"/>
      <c r="AI34" s="7"/>
      <c r="AJ34" s="70"/>
      <c r="AK34" s="7"/>
      <c r="AL34" s="70"/>
      <c r="AM34" s="7"/>
      <c r="AN34" s="7"/>
      <c r="AO34" s="7"/>
      <c r="AP34" s="21"/>
      <c r="AQ34" s="21"/>
      <c r="AR34" s="7"/>
      <c r="AS34" s="7"/>
      <c r="AT34" s="7"/>
    </row>
    <row r="35" spans="1:46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70"/>
      <c r="AG35" s="7"/>
      <c r="AH35" s="70"/>
      <c r="AI35" s="7"/>
      <c r="AJ35" s="70"/>
      <c r="AK35" s="7"/>
      <c r="AL35" s="70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70"/>
      <c r="AG36" s="7"/>
      <c r="AH36" s="70"/>
      <c r="AI36" s="7"/>
      <c r="AJ36" s="70"/>
      <c r="AK36" s="7"/>
      <c r="AL36" s="70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204</v>
      </c>
      <c r="AC37" s="7" t="s">
        <v>204</v>
      </c>
      <c r="AD37" s="7"/>
      <c r="AE37" s="7"/>
      <c r="AF37" s="70"/>
      <c r="AG37" s="7"/>
      <c r="AH37" s="70"/>
      <c r="AI37" s="7"/>
      <c r="AJ37" s="70"/>
      <c r="AK37" s="7"/>
      <c r="AL37" s="70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t="shared" si="2"/>
        <v>2.5</v>
      </c>
      <c r="E38" s="3"/>
      <c r="F38">
        <f>+Fasit!B15</f>
        <v>1</v>
      </c>
      <c r="G38">
        <f t="shared" si="3"/>
        <v>0</v>
      </c>
      <c r="H38" s="3"/>
      <c r="I38" s="3"/>
      <c r="J38" s="19" t="s">
        <v>25</v>
      </c>
      <c r="K38">
        <f aca="true" t="shared" si="7" ref="K38:K51">COUNTIF($D$69:$D$108,J38)</f>
        <v>1</v>
      </c>
      <c r="L38" s="15">
        <f aca="true" t="shared" si="8" ref="L38:L51">100*K38/$C$10</f>
        <v>2.5</v>
      </c>
      <c r="M38" s="3"/>
      <c r="N38">
        <f>+Fasit!F15</f>
        <v>4</v>
      </c>
      <c r="O38">
        <f t="shared" si="4"/>
        <v>-3</v>
      </c>
      <c r="P38" s="3"/>
      <c r="Q38" s="3">
        <v>-3</v>
      </c>
      <c r="R38">
        <f t="shared" si="5"/>
        <v>1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70"/>
      <c r="AG38" s="7"/>
      <c r="AH38" s="70"/>
      <c r="AI38" s="7"/>
      <c r="AJ38" s="70"/>
      <c r="AK38" s="7"/>
      <c r="AL38" s="70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1</v>
      </c>
      <c r="D39" s="15">
        <f t="shared" si="2"/>
        <v>2.5</v>
      </c>
      <c r="E39" s="3"/>
      <c r="F39">
        <f>+Fasit!B16</f>
        <v>1</v>
      </c>
      <c r="G39">
        <f t="shared" si="3"/>
        <v>0</v>
      </c>
      <c r="H39" s="3"/>
      <c r="I39" s="1"/>
      <c r="J39" s="8" t="s">
        <v>3</v>
      </c>
      <c r="K39">
        <f t="shared" si="7"/>
        <v>8</v>
      </c>
      <c r="L39" s="15">
        <f t="shared" si="8"/>
        <v>20</v>
      </c>
      <c r="M39" s="3"/>
      <c r="N39">
        <f>+Fasit!F16</f>
        <v>4</v>
      </c>
      <c r="O39">
        <f t="shared" si="4"/>
        <v>4</v>
      </c>
      <c r="P39" s="3"/>
      <c r="Q39" s="3">
        <v>-2</v>
      </c>
      <c r="R39">
        <f t="shared" si="5"/>
        <v>2</v>
      </c>
      <c r="S39">
        <f t="shared" si="6"/>
        <v>1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70"/>
      <c r="AG39" s="7"/>
      <c r="AH39" s="70"/>
      <c r="AI39" s="7"/>
      <c r="AJ39" s="70"/>
      <c r="AK39" s="7"/>
      <c r="AL39" s="70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9</v>
      </c>
      <c r="S40">
        <f t="shared" si="6"/>
        <v>10</v>
      </c>
      <c r="T40" s="3"/>
      <c r="U40" s="3"/>
      <c r="V40" s="3"/>
      <c r="W40" s="3"/>
      <c r="X40" s="3">
        <v>-4</v>
      </c>
      <c r="Y40">
        <f aca="true" t="shared" si="9" ref="Y40:Y48">COUNTIF($K$69:$K$108,X40)</f>
        <v>0</v>
      </c>
      <c r="Z40">
        <f aca="true" t="shared" si="10" ref="Z40:Z48">COUNTIF($L$69:$L$108,X40)</f>
        <v>0</v>
      </c>
      <c r="AA40" s="7"/>
      <c r="AB40" s="26">
        <f aca="true" t="shared" si="11" ref="AB40:AB48">100*Y40/$Y$50</f>
        <v>0</v>
      </c>
      <c r="AC40" s="46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70"/>
      <c r="AI40" s="7"/>
      <c r="AJ40" s="70"/>
      <c r="AK40" s="7"/>
      <c r="AL40" s="70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2</v>
      </c>
      <c r="D41" s="15">
        <f t="shared" si="2"/>
        <v>5</v>
      </c>
      <c r="E41" s="3"/>
      <c r="F41">
        <f>+Fasit!B18</f>
        <v>7</v>
      </c>
      <c r="G41">
        <f t="shared" si="3"/>
        <v>-5</v>
      </c>
      <c r="H41" s="3"/>
      <c r="I41" s="22"/>
      <c r="J41" s="19" t="s">
        <v>22</v>
      </c>
      <c r="K41">
        <f t="shared" si="7"/>
        <v>1</v>
      </c>
      <c r="L41" s="15">
        <f t="shared" si="8"/>
        <v>2.5</v>
      </c>
      <c r="M41" s="3"/>
      <c r="N41">
        <f>+Fasit!F18</f>
        <v>3</v>
      </c>
      <c r="O41">
        <f t="shared" si="4"/>
        <v>-2</v>
      </c>
      <c r="P41" s="3"/>
      <c r="Q41" s="3">
        <v>0</v>
      </c>
      <c r="R41">
        <f t="shared" si="5"/>
        <v>17</v>
      </c>
      <c r="S41">
        <f t="shared" si="6"/>
        <v>19</v>
      </c>
      <c r="T41" s="3"/>
      <c r="U41" s="3"/>
      <c r="V41" s="3"/>
      <c r="W41" s="3"/>
      <c r="X41" s="3">
        <v>-3</v>
      </c>
      <c r="Y41">
        <f t="shared" si="9"/>
        <v>1</v>
      </c>
      <c r="Z41">
        <f t="shared" si="10"/>
        <v>0</v>
      </c>
      <c r="AA41" s="7"/>
      <c r="AB41" s="26">
        <f t="shared" si="11"/>
        <v>2.5</v>
      </c>
      <c r="AC41" s="46">
        <f t="shared" si="12"/>
        <v>0</v>
      </c>
      <c r="AD41" s="7"/>
      <c r="AE41" s="21">
        <f>+AB41*-27</f>
        <v>-67.5</v>
      </c>
      <c r="AF41" s="21">
        <f>+AC41*-13</f>
        <v>0</v>
      </c>
      <c r="AG41" s="7"/>
      <c r="AH41" s="70"/>
      <c r="AI41" s="7"/>
      <c r="AJ41" s="70"/>
      <c r="AK41" s="7"/>
      <c r="AL41" s="70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12</v>
      </c>
      <c r="D42" s="15">
        <f t="shared" si="2"/>
        <v>30</v>
      </c>
      <c r="E42" s="3"/>
      <c r="F42">
        <f>+Fasit!B19</f>
        <v>6</v>
      </c>
      <c r="G42">
        <f t="shared" si="3"/>
        <v>6</v>
      </c>
      <c r="H42" s="3"/>
      <c r="I42" s="22"/>
      <c r="J42" s="8" t="s">
        <v>9</v>
      </c>
      <c r="K42">
        <f t="shared" si="7"/>
        <v>5</v>
      </c>
      <c r="L42" s="15">
        <f t="shared" si="8"/>
        <v>12.5</v>
      </c>
      <c r="M42" s="3"/>
      <c r="N42">
        <f>+Fasit!F19</f>
        <v>5</v>
      </c>
      <c r="O42">
        <f t="shared" si="4"/>
        <v>0</v>
      </c>
      <c r="P42" s="3"/>
      <c r="Q42" s="3">
        <v>1</v>
      </c>
      <c r="R42">
        <f t="shared" si="5"/>
        <v>10</v>
      </c>
      <c r="S42">
        <f t="shared" si="6"/>
        <v>10</v>
      </c>
      <c r="T42" s="3"/>
      <c r="U42" s="3"/>
      <c r="V42" s="3"/>
      <c r="W42" s="3"/>
      <c r="X42" s="3">
        <v>-2</v>
      </c>
      <c r="Y42">
        <f t="shared" si="9"/>
        <v>2</v>
      </c>
      <c r="Z42">
        <f t="shared" si="10"/>
        <v>1</v>
      </c>
      <c r="AA42" s="7"/>
      <c r="AB42" s="26">
        <f t="shared" si="11"/>
        <v>5</v>
      </c>
      <c r="AC42" s="46">
        <f t="shared" si="12"/>
        <v>2.5</v>
      </c>
      <c r="AD42" s="7"/>
      <c r="AE42" s="21">
        <f>+AB42*-9</f>
        <v>-45</v>
      </c>
      <c r="AF42" s="21">
        <f>+AC42*0</f>
        <v>0</v>
      </c>
      <c r="AG42" s="7"/>
      <c r="AH42" s="70"/>
      <c r="AI42" s="7"/>
      <c r="AJ42" s="70"/>
      <c r="AK42" s="7"/>
      <c r="AL42" s="70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13</v>
      </c>
      <c r="D43" s="15">
        <f t="shared" si="2"/>
        <v>32.5</v>
      </c>
      <c r="E43" s="3"/>
      <c r="F43">
        <f>+Fasit!B20</f>
        <v>11</v>
      </c>
      <c r="G43">
        <f t="shared" si="3"/>
        <v>2</v>
      </c>
      <c r="H43" s="3"/>
      <c r="I43" s="22"/>
      <c r="J43" s="8" t="s">
        <v>12</v>
      </c>
      <c r="K43">
        <f t="shared" si="7"/>
        <v>14</v>
      </c>
      <c r="L43" s="15">
        <f t="shared" si="8"/>
        <v>35</v>
      </c>
      <c r="M43" s="3"/>
      <c r="N43">
        <f>+Fasit!F20</f>
        <v>9</v>
      </c>
      <c r="O43">
        <f t="shared" si="4"/>
        <v>5</v>
      </c>
      <c r="P43" s="3"/>
      <c r="Q43" s="3">
        <v>2</v>
      </c>
      <c r="R43">
        <f t="shared" si="5"/>
        <v>1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9</v>
      </c>
      <c r="Z43">
        <f t="shared" si="10"/>
        <v>10</v>
      </c>
      <c r="AA43" s="7"/>
      <c r="AB43" s="26">
        <f t="shared" si="11"/>
        <v>22.5</v>
      </c>
      <c r="AC43" s="46">
        <f t="shared" si="12"/>
        <v>25</v>
      </c>
      <c r="AD43" s="7"/>
      <c r="AE43" s="21">
        <f>+AB43*6</f>
        <v>135</v>
      </c>
      <c r="AF43" s="21">
        <f>+AC43*9</f>
        <v>225</v>
      </c>
      <c r="AG43" s="7"/>
      <c r="AH43" s="70"/>
      <c r="AI43" s="7"/>
      <c r="AJ43" s="70"/>
      <c r="AK43" s="7"/>
      <c r="AL43" s="70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6</v>
      </c>
      <c r="D44" s="15">
        <f t="shared" si="2"/>
        <v>15</v>
      </c>
      <c r="E44" s="3"/>
      <c r="F44">
        <f>+Fasit!B21</f>
        <v>5</v>
      </c>
      <c r="G44">
        <f t="shared" si="3"/>
        <v>1</v>
      </c>
      <c r="H44" s="3"/>
      <c r="I44" s="22"/>
      <c r="J44" s="19" t="s">
        <v>60</v>
      </c>
      <c r="K44">
        <f t="shared" si="7"/>
        <v>7</v>
      </c>
      <c r="L44" s="15">
        <f t="shared" si="8"/>
        <v>17.5</v>
      </c>
      <c r="M44" s="3"/>
      <c r="N44">
        <f>+Fasit!F21</f>
        <v>6</v>
      </c>
      <c r="O44">
        <f t="shared" si="4"/>
        <v>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17</v>
      </c>
      <c r="Z44">
        <f t="shared" si="10"/>
        <v>19</v>
      </c>
      <c r="AA44" s="7"/>
      <c r="AB44" s="26">
        <f t="shared" si="11"/>
        <v>42.5</v>
      </c>
      <c r="AC44" s="46">
        <f t="shared" si="12"/>
        <v>47.5</v>
      </c>
      <c r="AD44" s="7"/>
      <c r="AE44" s="21">
        <f>+AB44*10</f>
        <v>425</v>
      </c>
      <c r="AF44" s="21">
        <f>+AC44*10</f>
        <v>475</v>
      </c>
      <c r="AG44" s="7"/>
      <c r="AH44" s="70"/>
      <c r="AI44" s="7"/>
      <c r="AJ44" s="70"/>
      <c r="AK44" s="7"/>
      <c r="AL44" s="70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3</v>
      </c>
      <c r="D45" s="15">
        <f t="shared" si="2"/>
        <v>7.5</v>
      </c>
      <c r="E45" s="3"/>
      <c r="F45">
        <f>+Fasit!B22</f>
        <v>7</v>
      </c>
      <c r="G45">
        <f t="shared" si="3"/>
        <v>-4</v>
      </c>
      <c r="H45" s="3"/>
      <c r="I45" s="22"/>
      <c r="J45" s="19" t="s">
        <v>15</v>
      </c>
      <c r="K45">
        <f t="shared" si="7"/>
        <v>2</v>
      </c>
      <c r="L45" s="15">
        <f t="shared" si="8"/>
        <v>5</v>
      </c>
      <c r="M45" s="3"/>
      <c r="N45">
        <f>+Fasit!F22</f>
        <v>4</v>
      </c>
      <c r="O45">
        <f t="shared" si="4"/>
        <v>-2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10</v>
      </c>
      <c r="Z45">
        <f t="shared" si="10"/>
        <v>10</v>
      </c>
      <c r="AA45" s="7"/>
      <c r="AB45" s="26">
        <f t="shared" si="11"/>
        <v>25</v>
      </c>
      <c r="AC45" s="46">
        <f t="shared" si="12"/>
        <v>25</v>
      </c>
      <c r="AD45" s="7"/>
      <c r="AE45" s="21">
        <f>+AB45*6</f>
        <v>150</v>
      </c>
      <c r="AF45" s="21">
        <f>+AC45*9</f>
        <v>225</v>
      </c>
      <c r="AG45" s="7"/>
      <c r="AH45" s="70"/>
      <c r="AI45" s="7"/>
      <c r="AJ45" s="70"/>
      <c r="AK45" s="7"/>
      <c r="AL45" s="70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2"/>
        <v>2.5</v>
      </c>
      <c r="E46" s="3"/>
      <c r="F46">
        <f>+Fasit!B23</f>
        <v>0</v>
      </c>
      <c r="G46">
        <f t="shared" si="3"/>
        <v>1</v>
      </c>
      <c r="H46" s="3"/>
      <c r="I46" s="22"/>
      <c r="J46" s="19" t="s">
        <v>16</v>
      </c>
      <c r="K46">
        <f t="shared" si="7"/>
        <v>1</v>
      </c>
      <c r="L46" s="15">
        <f t="shared" si="8"/>
        <v>2.5</v>
      </c>
      <c r="M46" s="3"/>
      <c r="N46">
        <f>+Fasit!F23</f>
        <v>3</v>
      </c>
      <c r="O46">
        <f t="shared" si="4"/>
        <v>-2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1</v>
      </c>
      <c r="Z46">
        <f t="shared" si="10"/>
        <v>0</v>
      </c>
      <c r="AA46" s="7"/>
      <c r="AB46" s="26">
        <f t="shared" si="11"/>
        <v>2.5</v>
      </c>
      <c r="AC46" s="46">
        <f t="shared" si="12"/>
        <v>0</v>
      </c>
      <c r="AD46" s="7"/>
      <c r="AE46" s="21">
        <f>+AB46*-9</f>
        <v>-22.5</v>
      </c>
      <c r="AF46" s="21">
        <f>+AC46*0</f>
        <v>0</v>
      </c>
      <c r="AG46" s="7"/>
      <c r="AH46" s="70"/>
      <c r="AI46" s="7"/>
      <c r="AJ46" s="70"/>
      <c r="AK46" s="7"/>
      <c r="AL46" s="70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2"/>
        <v>0</v>
      </c>
      <c r="E47" s="3"/>
      <c r="F47">
        <f>+Fasit!B24</f>
        <v>1</v>
      </c>
      <c r="G47">
        <f t="shared" si="3"/>
        <v>-1</v>
      </c>
      <c r="H47" s="3"/>
      <c r="I47" s="22"/>
      <c r="J47" s="19" t="s">
        <v>61</v>
      </c>
      <c r="K47">
        <f t="shared" si="7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6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70"/>
      <c r="AI47" s="7"/>
      <c r="AJ47" s="70"/>
      <c r="AK47" s="7"/>
      <c r="AL47" s="70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6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70"/>
      <c r="AI48" s="7"/>
      <c r="AJ48" s="70"/>
      <c r="AK48" s="7"/>
      <c r="AL48" s="70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1</v>
      </c>
      <c r="L49" s="15">
        <f t="shared" si="8"/>
        <v>2.5</v>
      </c>
      <c r="M49" s="3"/>
      <c r="N49">
        <f>+Fasit!F26</f>
        <v>0</v>
      </c>
      <c r="O49">
        <f t="shared" si="4"/>
        <v>1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70"/>
      <c r="AG49" s="7"/>
      <c r="AH49" s="70"/>
      <c r="AI49" s="7"/>
      <c r="AJ49" s="70"/>
      <c r="AK49" s="7"/>
      <c r="AL49" s="70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203</v>
      </c>
      <c r="Y50">
        <f>SUM(Y40:Y49)</f>
        <v>40</v>
      </c>
      <c r="Z50">
        <f>SUM(Z40:Z49)</f>
        <v>40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575</v>
      </c>
      <c r="AF50" s="84">
        <f>SUM(AF40:AF49)</f>
        <v>925</v>
      </c>
      <c r="AG50" s="7"/>
      <c r="AH50" s="70"/>
      <c r="AI50" s="7"/>
      <c r="AJ50" s="70"/>
      <c r="AK50" s="7"/>
      <c r="AL50" s="70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203</v>
      </c>
      <c r="Y51" t="s">
        <v>203</v>
      </c>
      <c r="Z51" t="s">
        <v>203</v>
      </c>
      <c r="AA51" s="7"/>
      <c r="AB51" s="7"/>
      <c r="AC51" s="7"/>
      <c r="AD51" s="7"/>
      <c r="AE51" s="7"/>
      <c r="AF51" s="70"/>
      <c r="AG51" s="7"/>
      <c r="AH51" s="70"/>
      <c r="AI51" s="7"/>
      <c r="AJ51" s="70"/>
      <c r="AK51" s="7"/>
      <c r="AL51" s="70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70"/>
      <c r="AG52" s="7"/>
      <c r="AH52" s="70"/>
      <c r="AI52" s="7"/>
      <c r="AJ52" s="70"/>
      <c r="AK52" s="7"/>
      <c r="AL52" s="70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70"/>
      <c r="AG53" s="7"/>
      <c r="AH53" s="70"/>
      <c r="AI53" s="7"/>
      <c r="AJ53" s="70"/>
      <c r="AK53" s="7"/>
      <c r="AL53" s="70"/>
      <c r="AM53" s="7"/>
      <c r="AN53" s="7"/>
      <c r="AO53" s="7"/>
      <c r="AP53" s="21"/>
      <c r="AQ53" s="21"/>
      <c r="AR53" s="7"/>
      <c r="AS53" s="7"/>
      <c r="AT53" s="7"/>
    </row>
    <row r="54" spans="1:46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7"/>
      <c r="Z54" s="7"/>
      <c r="AA54" s="7"/>
      <c r="AB54" s="7"/>
      <c r="AC54" s="7"/>
      <c r="AD54" s="7"/>
      <c r="AE54" s="7"/>
      <c r="AF54" s="70"/>
      <c r="AG54" s="7"/>
      <c r="AH54" s="70"/>
      <c r="AI54" s="7"/>
      <c r="AJ54" s="70"/>
      <c r="AK54" s="7"/>
      <c r="AL54" s="70"/>
      <c r="AM54" s="7"/>
      <c r="AN54" s="7"/>
      <c r="AO54" s="7"/>
      <c r="AP54" s="21"/>
      <c r="AQ54" s="21"/>
      <c r="AR54" s="7"/>
      <c r="AS54" s="7"/>
      <c r="AT54" s="7"/>
    </row>
    <row r="55" spans="1:46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7"/>
      <c r="Z55" s="7"/>
      <c r="AA55" s="7"/>
      <c r="AB55" s="7"/>
      <c r="AC55" s="7"/>
      <c r="AD55" s="7"/>
      <c r="AE55" s="7"/>
      <c r="AF55" s="70"/>
      <c r="AG55" s="7"/>
      <c r="AH55" s="70"/>
      <c r="AI55" s="7"/>
      <c r="AJ55" s="70"/>
      <c r="AK55" s="7"/>
      <c r="AL55" s="70"/>
      <c r="AM55" s="7"/>
      <c r="AN55" s="7"/>
      <c r="AO55" s="7"/>
      <c r="AP55" s="21"/>
      <c r="AQ55" s="21"/>
      <c r="AR55" s="7"/>
      <c r="AS55" s="7"/>
      <c r="AT55" s="7"/>
    </row>
    <row r="56" spans="1:46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7"/>
      <c r="Z56" s="7"/>
      <c r="AA56" s="7"/>
      <c r="AB56" s="7"/>
      <c r="AC56" s="7"/>
      <c r="AD56" s="7"/>
      <c r="AE56" s="7"/>
      <c r="AF56" s="70"/>
      <c r="AG56" s="7"/>
      <c r="AH56" s="70"/>
      <c r="AI56" s="7"/>
      <c r="AJ56" s="70"/>
      <c r="AK56" s="7"/>
      <c r="AL56" s="70"/>
      <c r="AM56" s="7"/>
      <c r="AN56" s="7"/>
      <c r="AO56" s="7"/>
      <c r="AP56" s="21"/>
      <c r="AQ56" s="21"/>
      <c r="AR56" s="7"/>
      <c r="AS56" s="7"/>
      <c r="AT56" s="7"/>
    </row>
    <row r="57" spans="1:46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52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31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5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1"/>
      <c r="X59" s="3"/>
      <c r="Y59" s="3"/>
      <c r="Z59" s="3"/>
      <c r="AA59" s="3"/>
      <c r="AB59" s="3"/>
      <c r="AC59" s="3"/>
      <c r="AD59" s="3"/>
      <c r="AE59" s="3"/>
    </row>
    <row r="60" spans="1:31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24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0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3"/>
      <c r="Y65" s="1" t="s">
        <v>101</v>
      </c>
      <c r="Z65" s="11" t="s">
        <v>199</v>
      </c>
      <c r="AD65" s="11" t="s">
        <v>200</v>
      </c>
    </row>
    <row r="66" spans="1:32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1"/>
      <c r="X66" s="3"/>
      <c r="Y66" s="1" t="s">
        <v>156</v>
      </c>
      <c r="Z66" s="1" t="s">
        <v>201</v>
      </c>
      <c r="AA66" s="1" t="s">
        <v>202</v>
      </c>
      <c r="AB66" s="1" t="s">
        <v>157</v>
      </c>
      <c r="AD66" s="1" t="s">
        <v>201</v>
      </c>
      <c r="AE66" s="1" t="s">
        <v>202</v>
      </c>
      <c r="AF66" s="1" t="s">
        <v>157</v>
      </c>
    </row>
    <row r="67" spans="1:32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1</v>
      </c>
      <c r="K67" s="11">
        <f>SUM(K69:K108)</f>
        <v>-4</v>
      </c>
      <c r="L67" s="11">
        <f>SUM(L69:L108)</f>
        <v>-2</v>
      </c>
      <c r="M67" s="11">
        <f>SUM(M69:M108)</f>
        <v>28</v>
      </c>
      <c r="N67" s="11">
        <f>SUM(N69:N108)</f>
        <v>22</v>
      </c>
      <c r="O67" s="1"/>
      <c r="P67" s="1"/>
      <c r="Q67" s="1"/>
      <c r="R67" s="1"/>
      <c r="S67" s="1"/>
      <c r="T67" s="1"/>
      <c r="U67" s="1"/>
      <c r="V67" s="1"/>
      <c r="W67" s="1"/>
      <c r="X67" s="3"/>
      <c r="Y67" s="3"/>
      <c r="Z67" s="7">
        <f>SUM(Z69:Z108)</f>
        <v>267</v>
      </c>
      <c r="AA67" s="7">
        <f>SUM(AA69:AA108)</f>
        <v>1875</v>
      </c>
      <c r="AB67" s="7">
        <f>SUM(AB69:AB108)</f>
        <v>1901</v>
      </c>
      <c r="AD67" s="7">
        <f>SUM(AD69:AD108)</f>
        <v>256</v>
      </c>
      <c r="AE67" s="7">
        <f>SUM(AE69:AE108)</f>
        <v>1846</v>
      </c>
      <c r="AF67" s="7">
        <f>SUM(AF69:AF108)</f>
        <v>1869</v>
      </c>
    </row>
    <row r="68" spans="1:25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"/>
      <c r="Y68" s="3"/>
    </row>
    <row r="69" spans="1:32" ht="12.75">
      <c r="A69" s="3">
        <v>1</v>
      </c>
      <c r="B69" s="7" t="str">
        <f>MID(Over!J10,1,1)</f>
        <v>S</v>
      </c>
      <c r="C69" s="7" t="str">
        <f>MID(Over!J10,2,2)</f>
        <v>P </v>
      </c>
      <c r="D69" s="7" t="str">
        <f>MID(Over!J10,4,2)</f>
        <v>1+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+LOOKUP(Y69,Poeng!$G$2:$G$28,Poeng!$H$2:$H$28)</f>
        <v>0</v>
      </c>
      <c r="K69" s="29">
        <f>+Z69-Fasit!F56</f>
        <v>0</v>
      </c>
      <c r="L69" s="30">
        <f>+AD69-Fasit!G56</f>
        <v>1</v>
      </c>
      <c r="M69" s="13">
        <f aca="true" t="shared" si="13" ref="M69:M108">+ABS(K69)</f>
        <v>0</v>
      </c>
      <c r="N69" s="8">
        <f aca="true" t="shared" si="14" ref="N69:N108">+ABS(L69)</f>
        <v>1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8" t="str">
        <f>+CONCATENATE(B69,Fasit!B56)</f>
        <v>SS</v>
      </c>
      <c r="Z69" s="14">
        <f>MATCH(C69,Poeng!$C$2:$C$17,0)</f>
        <v>2</v>
      </c>
      <c r="AA69">
        <f aca="true" t="shared" si="15" ref="AA69:AA108">+Z69*Z69</f>
        <v>4</v>
      </c>
      <c r="AB69">
        <f>+Z69*Fasit!F56</f>
        <v>4</v>
      </c>
      <c r="AD69" s="14">
        <f>MATCH(D69,Poeng!$B$2:$B$17,0)</f>
        <v>3</v>
      </c>
      <c r="AE69">
        <f aca="true" t="shared" si="16" ref="AE69:AE108">+AD69*AD69</f>
        <v>9</v>
      </c>
      <c r="AF69">
        <f>+AD69*Fasit!G56</f>
        <v>6</v>
      </c>
    </row>
    <row r="70" spans="1:32" ht="12.75">
      <c r="A70" s="3">
        <f aca="true" t="shared" si="17" ref="A70:A108">+A69+1</f>
        <v>2</v>
      </c>
      <c r="B70" s="7" t="str">
        <f>MID(Over!J11,1,1)</f>
        <v>S</v>
      </c>
      <c r="C70" s="7" t="str">
        <f>MID(Over!J11,2,2)</f>
        <v>R </v>
      </c>
      <c r="D70" s="7" t="str">
        <f>MID(Over!J11,4,2)</f>
        <v>5-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+LOOKUP(Y70,Poeng!$G$2:$G$28,Poeng!$H$2:$H$28)</f>
        <v>0</v>
      </c>
      <c r="K70" s="29">
        <f>+Z70-Fasit!F57</f>
        <v>-1</v>
      </c>
      <c r="L70" s="30">
        <f>+AD70-Fasit!G57</f>
        <v>1</v>
      </c>
      <c r="M70" s="13">
        <f t="shared" si="13"/>
        <v>1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8" t="str">
        <f>+CONCATENATE(B70,Fasit!B57)</f>
        <v>SS</v>
      </c>
      <c r="Z70" s="14">
        <f>MATCH(C70,Poeng!$C$2:$C$17,0)</f>
        <v>8</v>
      </c>
      <c r="AA70">
        <f t="shared" si="15"/>
        <v>64</v>
      </c>
      <c r="AB70">
        <f>+Z70*Fasit!F57</f>
        <v>72</v>
      </c>
      <c r="AD70" s="14">
        <f>MATCH(D70,Poeng!$B$2:$B$17,0)</f>
        <v>13</v>
      </c>
      <c r="AE70">
        <f t="shared" si="16"/>
        <v>169</v>
      </c>
      <c r="AF70">
        <f>+AD70*Fasit!G57</f>
        <v>156</v>
      </c>
    </row>
    <row r="71" spans="1:32" ht="12.75">
      <c r="A71" s="3">
        <f t="shared" si="17"/>
        <v>3</v>
      </c>
      <c r="B71" s="7" t="str">
        <f>MID(Over!J12,1,1)</f>
        <v>L</v>
      </c>
      <c r="C71" s="7" t="str">
        <f>MID(Over!J12,2,2)</f>
        <v>P+</v>
      </c>
      <c r="D71" s="7" t="str">
        <f>MID(Over!J12,4,2)</f>
        <v>1+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+LOOKUP(Y71,Poeng!$G$2:$G$28,Poeng!$H$2:$H$28)</f>
        <v>1</v>
      </c>
      <c r="K71" s="29">
        <f>+Z71-Fasit!F58</f>
        <v>0</v>
      </c>
      <c r="L71" s="30">
        <f>+AD71-Fasit!G58</f>
        <v>1</v>
      </c>
      <c r="M71" s="13">
        <f t="shared" si="13"/>
        <v>0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8" t="str">
        <f>+CONCATENATE(B71,Fasit!B58)</f>
        <v>LU</v>
      </c>
      <c r="Z71" s="14">
        <f>MATCH(C71,Poeng!$C$2:$C$17,0)</f>
        <v>3</v>
      </c>
      <c r="AA71">
        <f t="shared" si="15"/>
        <v>9</v>
      </c>
      <c r="AB71">
        <f>+Z71*Fasit!F58</f>
        <v>9</v>
      </c>
      <c r="AD71" s="14">
        <f>MATCH(D71,Poeng!$B$2:$B$17,0)</f>
        <v>3</v>
      </c>
      <c r="AE71">
        <f t="shared" si="16"/>
        <v>9</v>
      </c>
      <c r="AF71">
        <f>+AD71*Fasit!G58</f>
        <v>6</v>
      </c>
    </row>
    <row r="72" spans="1:32" ht="12.75">
      <c r="A72" s="3">
        <f t="shared" si="17"/>
        <v>4</v>
      </c>
      <c r="B72" s="7" t="str">
        <f>MID(Over!J13,1,1)</f>
        <v>U</v>
      </c>
      <c r="C72" s="7" t="str">
        <f>MID(Over!J13,2,2)</f>
        <v>O+</v>
      </c>
      <c r="D72" s="7" t="str">
        <f>MID(Over!J13,4,2)</f>
        <v>3 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+LOOKUP(Y72,Poeng!$G$2:$G$28,Poeng!$H$2:$H$28)</f>
        <v>0</v>
      </c>
      <c r="K72" s="29">
        <f>+Z72-Fasit!F59</f>
        <v>1</v>
      </c>
      <c r="L72" s="30">
        <f>+AD72-Fasit!G59</f>
        <v>-2</v>
      </c>
      <c r="M72" s="13">
        <f t="shared" si="13"/>
        <v>1</v>
      </c>
      <c r="N72" s="8">
        <f t="shared" si="14"/>
        <v>2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8" t="str">
        <f>+CONCATENATE(B72,Fasit!B59)</f>
        <v>UU</v>
      </c>
      <c r="Z72" s="14">
        <f>MATCH(C72,Poeng!$C$2:$C$17,0)</f>
        <v>6</v>
      </c>
      <c r="AA72">
        <f t="shared" si="15"/>
        <v>36</v>
      </c>
      <c r="AB72">
        <f>+Z72*Fasit!F59</f>
        <v>30</v>
      </c>
      <c r="AD72" s="14">
        <f>MATCH(D72,Poeng!$B$2:$B$17,0)</f>
        <v>8</v>
      </c>
      <c r="AE72">
        <f t="shared" si="16"/>
        <v>64</v>
      </c>
      <c r="AF72">
        <f>+AD72*Fasit!G59</f>
        <v>80</v>
      </c>
    </row>
    <row r="73" spans="1:32" ht="12.75">
      <c r="A73" s="3">
        <f t="shared" si="17"/>
        <v>5</v>
      </c>
      <c r="B73" s="7" t="str">
        <f>MID(Over!J14,1,1)</f>
        <v>L</v>
      </c>
      <c r="C73" s="7" t="str">
        <f>MID(Over!J14,2,2)</f>
        <v>R-</v>
      </c>
      <c r="D73" s="7" t="str">
        <f>MID(Over!J14,4,2)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+LOOKUP(Y73,Poeng!$G$2:$G$28,Poeng!$H$2:$H$28)</f>
        <v>0</v>
      </c>
      <c r="K73" s="29">
        <f>+Z73-Fasit!F60</f>
        <v>0</v>
      </c>
      <c r="L73" s="30">
        <f>+AD73-Fasit!G60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8" t="str">
        <f>+CONCATENATE(B73,Fasit!B60)</f>
        <v>LL</v>
      </c>
      <c r="Z73" s="14">
        <f>MATCH(C73,Poeng!$C$2:$C$17,0)</f>
        <v>7</v>
      </c>
      <c r="AA73">
        <f t="shared" si="15"/>
        <v>49</v>
      </c>
      <c r="AB73">
        <f>+Z73*Fasit!F60</f>
        <v>49</v>
      </c>
      <c r="AD73" s="14">
        <f>MATCH(D73,Poeng!$B$2:$B$17,0)</f>
        <v>8</v>
      </c>
      <c r="AE73">
        <f t="shared" si="16"/>
        <v>64</v>
      </c>
      <c r="AF73">
        <f>+AD73*Fasit!G60</f>
        <v>72</v>
      </c>
    </row>
    <row r="74" spans="1:32" ht="12.75">
      <c r="A74" s="3">
        <f t="shared" si="17"/>
        <v>6</v>
      </c>
      <c r="B74" s="7" t="str">
        <f>MID(Over!J15,1,1)</f>
        <v>L</v>
      </c>
      <c r="C74" s="7" t="str">
        <f>MID(Over!J15,2,2)</f>
        <v>R </v>
      </c>
      <c r="D74" s="7" t="str">
        <f>MID(Over!J15,4,2)</f>
        <v>3-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+LOOKUP(Y74,Poeng!$G$2:$G$28,Poeng!$H$2:$H$28)</f>
        <v>0</v>
      </c>
      <c r="K74" s="29">
        <f>+Z74-Fasit!F61</f>
        <v>1</v>
      </c>
      <c r="L74" s="30">
        <f>+AD74-Fasit!G61</f>
        <v>0</v>
      </c>
      <c r="M74" s="13">
        <f t="shared" si="13"/>
        <v>1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8" t="str">
        <f>+CONCATENATE(B74,Fasit!B61)</f>
        <v>LL</v>
      </c>
      <c r="Z74" s="14">
        <f>MATCH(C74,Poeng!$C$2:$C$17,0)</f>
        <v>8</v>
      </c>
      <c r="AA74">
        <f t="shared" si="15"/>
        <v>64</v>
      </c>
      <c r="AB74">
        <f>+Z74*Fasit!F61</f>
        <v>56</v>
      </c>
      <c r="AD74" s="14">
        <f>MATCH(D74,Poeng!$B$2:$B$17,0)</f>
        <v>7</v>
      </c>
      <c r="AE74">
        <f t="shared" si="16"/>
        <v>49</v>
      </c>
      <c r="AF74">
        <f>+AD74*Fasit!G61</f>
        <v>49</v>
      </c>
    </row>
    <row r="75" spans="1:32" ht="12.75">
      <c r="A75" s="3">
        <f t="shared" si="17"/>
        <v>7</v>
      </c>
      <c r="B75" s="7" t="str">
        <f>MID(Over!J16,1,1)</f>
        <v>L</v>
      </c>
      <c r="C75" s="7" t="str">
        <f>MID(Over!J16,2,2)</f>
        <v>R-</v>
      </c>
      <c r="D75" s="7" t="str">
        <f>MID(Over!J16,4,2)</f>
        <v>3 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+LOOKUP(Y75,Poeng!$G$2:$G$28,Poeng!$H$2:$H$28)</f>
        <v>0</v>
      </c>
      <c r="K75" s="29">
        <f>+Z75-Fasit!F62</f>
        <v>0</v>
      </c>
      <c r="L75" s="30">
        <f>+AD75-Fasit!G62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8" t="str">
        <f>+CONCATENATE(B75,Fasit!B62)</f>
        <v>LL</v>
      </c>
      <c r="Z75" s="14">
        <f>MATCH(C75,Poeng!$C$2:$C$17,0)</f>
        <v>7</v>
      </c>
      <c r="AA75">
        <f t="shared" si="15"/>
        <v>49</v>
      </c>
      <c r="AB75">
        <f>+Z75*Fasit!F62</f>
        <v>49</v>
      </c>
      <c r="AD75" s="14">
        <f>MATCH(D75,Poeng!$B$2:$B$17,0)</f>
        <v>8</v>
      </c>
      <c r="AE75">
        <f t="shared" si="16"/>
        <v>64</v>
      </c>
      <c r="AF75">
        <f>+AD75*Fasit!G62</f>
        <v>72</v>
      </c>
    </row>
    <row r="76" spans="1:32" ht="12.75">
      <c r="A76" s="3">
        <f t="shared" si="17"/>
        <v>8</v>
      </c>
      <c r="B76" s="7" t="str">
        <f>MID(Over!J17,1,1)</f>
        <v>L</v>
      </c>
      <c r="C76" s="7" t="str">
        <f>MID(Over!J17,2,2)</f>
        <v>R-</v>
      </c>
      <c r="D76" s="7" t="str">
        <f>MID(Over!J17,4,2)</f>
        <v>3-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+LOOKUP(Y76,Poeng!$G$2:$G$28,Poeng!$H$2:$H$28)</f>
        <v>0</v>
      </c>
      <c r="K76" s="29">
        <f>+Z76-Fasit!F63</f>
        <v>1</v>
      </c>
      <c r="L76" s="30">
        <f>+AD76-Fasit!G63</f>
        <v>1</v>
      </c>
      <c r="M76" s="13">
        <f t="shared" si="13"/>
        <v>1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8" t="str">
        <f>+CONCATENATE(B76,Fasit!B63)</f>
        <v>LL</v>
      </c>
      <c r="Z76" s="14">
        <f>MATCH(C76,Poeng!$C$2:$C$17,0)</f>
        <v>7</v>
      </c>
      <c r="AA76">
        <f t="shared" si="15"/>
        <v>49</v>
      </c>
      <c r="AB76">
        <f>+Z76*Fasit!F63</f>
        <v>42</v>
      </c>
      <c r="AD76" s="14">
        <f>MATCH(D76,Poeng!$B$2:$B$17,0)</f>
        <v>7</v>
      </c>
      <c r="AE76">
        <f t="shared" si="16"/>
        <v>49</v>
      </c>
      <c r="AF76">
        <f>+AD76*Fasit!G63</f>
        <v>42</v>
      </c>
    </row>
    <row r="77" spans="1:32" ht="12.75">
      <c r="A77" s="3">
        <f t="shared" si="17"/>
        <v>9</v>
      </c>
      <c r="B77" s="7" t="str">
        <f>MID(Over!J18,1,1)</f>
        <v>L</v>
      </c>
      <c r="C77" s="7" t="str">
        <f>MID(Over!J18,2,2)</f>
        <v>O+</v>
      </c>
      <c r="D77" s="7" t="str">
        <f>MID(Over!J18,4,2)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+LOOKUP(Y77,Poeng!$G$2:$G$28,Poeng!$H$2:$H$28)</f>
        <v>0</v>
      </c>
      <c r="K77" s="29">
        <f>+Z77-Fasit!F64</f>
        <v>0</v>
      </c>
      <c r="L77" s="30">
        <f>+AD77-Fasit!G64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8" t="str">
        <f>+CONCATENATE(B77,Fasit!B64)</f>
        <v>LL</v>
      </c>
      <c r="Z77" s="14">
        <f>MATCH(C77,Poeng!$C$2:$C$17,0)</f>
        <v>6</v>
      </c>
      <c r="AA77">
        <f t="shared" si="15"/>
        <v>36</v>
      </c>
      <c r="AB77">
        <f>+Z77*Fasit!F64</f>
        <v>36</v>
      </c>
      <c r="AD77" s="14">
        <f>MATCH(D77,Poeng!$B$2:$B$17,0)</f>
        <v>5</v>
      </c>
      <c r="AE77">
        <f t="shared" si="16"/>
        <v>25</v>
      </c>
      <c r="AF77">
        <f>+AD77*Fasit!G64</f>
        <v>25</v>
      </c>
    </row>
    <row r="78" spans="1:32" ht="12.75">
      <c r="A78" s="3">
        <f t="shared" si="17"/>
        <v>10</v>
      </c>
      <c r="B78" s="7" t="str">
        <f>MID(Over!J19,1,1)</f>
        <v>L</v>
      </c>
      <c r="C78" s="7" t="str">
        <f>MID(Over!J19,2,2)</f>
        <v>R-</v>
      </c>
      <c r="D78" s="7" t="str">
        <f>MID(Over!J19,4,2)</f>
        <v>1+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+LOOKUP(Y78,Poeng!$G$2:$G$28,Poeng!$H$2:$H$28)</f>
        <v>0</v>
      </c>
      <c r="K78" s="29">
        <f>+Z78-Fasit!F65</f>
        <v>0</v>
      </c>
      <c r="L78" s="30">
        <f>+AD78-Fasit!G65</f>
        <v>-1</v>
      </c>
      <c r="M78" s="13">
        <f t="shared" si="13"/>
        <v>0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8" t="str">
        <f>+CONCATENATE(B78,Fasit!B65)</f>
        <v>LL</v>
      </c>
      <c r="Z78" s="14">
        <f>MATCH(C78,Poeng!$C$2:$C$17,0)</f>
        <v>7</v>
      </c>
      <c r="AA78">
        <f t="shared" si="15"/>
        <v>49</v>
      </c>
      <c r="AB78">
        <f>+Z78*Fasit!F65</f>
        <v>49</v>
      </c>
      <c r="AD78" s="14">
        <f>MATCH(D78,Poeng!$B$2:$B$17,0)</f>
        <v>3</v>
      </c>
      <c r="AE78">
        <f t="shared" si="16"/>
        <v>9</v>
      </c>
      <c r="AF78">
        <f>+AD78*Fasit!G65</f>
        <v>12</v>
      </c>
    </row>
    <row r="79" spans="1:32" ht="12.75">
      <c r="A79" s="3">
        <f t="shared" si="17"/>
        <v>11</v>
      </c>
      <c r="B79" s="7" t="str">
        <f>MID(Over!J20,1,1)</f>
        <v>L</v>
      </c>
      <c r="C79" s="7" t="str">
        <f>MID(Over!J20,2,2)</f>
        <v>O+</v>
      </c>
      <c r="D79" s="7" t="str">
        <f>MID(Over!J20,4,2)</f>
        <v>2+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+LOOKUP(Y79,Poeng!$G$2:$G$28,Poeng!$H$2:$H$28)</f>
        <v>0</v>
      </c>
      <c r="K79" s="29">
        <f>+Z79-Fasit!F66</f>
        <v>1</v>
      </c>
      <c r="L79" s="30">
        <f>+AD79-Fasit!G66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8" t="str">
        <f>+CONCATENATE(B79,Fasit!B66)</f>
        <v>LL</v>
      </c>
      <c r="Z79" s="14">
        <f>MATCH(C79,Poeng!$C$2:$C$17,0)</f>
        <v>6</v>
      </c>
      <c r="AA79">
        <f t="shared" si="15"/>
        <v>36</v>
      </c>
      <c r="AB79">
        <f>+Z79*Fasit!F66</f>
        <v>30</v>
      </c>
      <c r="AD79" s="14">
        <f>MATCH(D79,Poeng!$B$2:$B$17,0)</f>
        <v>6</v>
      </c>
      <c r="AE79">
        <f t="shared" si="16"/>
        <v>36</v>
      </c>
      <c r="AF79">
        <f>+AD79*Fasit!G66</f>
        <v>36</v>
      </c>
    </row>
    <row r="80" spans="1:32" ht="12.75">
      <c r="A80" s="3">
        <f t="shared" si="17"/>
        <v>12</v>
      </c>
      <c r="B80" s="7" t="str">
        <f>MID(Over!J21,1,1)</f>
        <v>L</v>
      </c>
      <c r="C80" s="7" t="str">
        <f>MID(Over!J21,2,2)</f>
        <v>O </v>
      </c>
      <c r="D80" s="7" t="str">
        <f>MID(Over!J21,4,2)</f>
        <v>1+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+LOOKUP(Y80,Poeng!$G$2:$G$28,Poeng!$H$2:$H$28)</f>
        <v>0</v>
      </c>
      <c r="K80" s="29">
        <f>+Z80-Fasit!F67</f>
        <v>1</v>
      </c>
      <c r="L80" s="30">
        <f>+AD80-Fasit!G67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8" t="str">
        <f>+CONCATENATE(B80,Fasit!B67)</f>
        <v>LL</v>
      </c>
      <c r="Z80" s="14">
        <f>MATCH(C80,Poeng!$C$2:$C$17,0)</f>
        <v>5</v>
      </c>
      <c r="AA80">
        <f t="shared" si="15"/>
        <v>25</v>
      </c>
      <c r="AB80">
        <f>+Z80*Fasit!F67</f>
        <v>20</v>
      </c>
      <c r="AD80" s="14">
        <f>MATCH(D80,Poeng!$B$2:$B$17,0)</f>
        <v>3</v>
      </c>
      <c r="AE80">
        <f t="shared" si="16"/>
        <v>9</v>
      </c>
      <c r="AF80">
        <f>+AD80*Fasit!G67</f>
        <v>9</v>
      </c>
    </row>
    <row r="81" spans="1:32" ht="12.75">
      <c r="A81" s="3">
        <f t="shared" si="17"/>
        <v>13</v>
      </c>
      <c r="B81" s="7" t="str">
        <f>MID(Over!J22,1,1)</f>
        <v>L</v>
      </c>
      <c r="C81" s="7" t="str">
        <f>MID(Over!J22,2,2)</f>
        <v>O+</v>
      </c>
      <c r="D81" s="7" t="str">
        <f>MID(Over!J22,4,2)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+LOOKUP(Y81,Poeng!$G$2:$G$28,Poeng!$H$2:$H$28)</f>
        <v>0</v>
      </c>
      <c r="K81" s="29">
        <f>+Z81-Fasit!F68</f>
        <v>1</v>
      </c>
      <c r="L81" s="30">
        <f>+AD81-Fasit!G68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8" t="str">
        <f>+CONCATENATE(B81,Fasit!B68)</f>
        <v>LL</v>
      </c>
      <c r="Z81" s="14">
        <f>MATCH(C81,Poeng!$C$2:$C$17,0)</f>
        <v>6</v>
      </c>
      <c r="AA81">
        <f t="shared" si="15"/>
        <v>36</v>
      </c>
      <c r="AB81">
        <f>+Z81*Fasit!F68</f>
        <v>30</v>
      </c>
      <c r="AD81" s="14">
        <f>MATCH(D81,Poeng!$B$2:$B$17,0)</f>
        <v>3</v>
      </c>
      <c r="AE81">
        <f t="shared" si="16"/>
        <v>9</v>
      </c>
      <c r="AF81">
        <f>+AD81*Fasit!G68</f>
        <v>9</v>
      </c>
    </row>
    <row r="82" spans="1:32" ht="12.75">
      <c r="A82" s="3">
        <f t="shared" si="17"/>
        <v>14</v>
      </c>
      <c r="B82" s="7" t="str">
        <f>MID(Over!J23,1,1)</f>
        <v>L</v>
      </c>
      <c r="C82" s="7" t="str">
        <f>MID(Over!J23,2,2)</f>
        <v>R-</v>
      </c>
      <c r="D82" s="7" t="str">
        <f>MID(Over!J23,4,2)</f>
        <v>3-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+LOOKUP(Y82,Poeng!$G$2:$G$28,Poeng!$H$2:$H$28)</f>
        <v>0</v>
      </c>
      <c r="K82" s="29">
        <f>+Z82-Fasit!F69</f>
        <v>1</v>
      </c>
      <c r="L82" s="30">
        <f>+AD82-Fasit!G69</f>
        <v>0</v>
      </c>
      <c r="M82" s="13">
        <f t="shared" si="13"/>
        <v>1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8" t="str">
        <f>+CONCATENATE(B82,Fasit!B69)</f>
        <v>LL</v>
      </c>
      <c r="Z82" s="14">
        <f>MATCH(C82,Poeng!$C$2:$C$17,0)</f>
        <v>7</v>
      </c>
      <c r="AA82">
        <f t="shared" si="15"/>
        <v>49</v>
      </c>
      <c r="AB82">
        <f>+Z82*Fasit!F69</f>
        <v>42</v>
      </c>
      <c r="AD82" s="14">
        <f>MATCH(D82,Poeng!$B$2:$B$17,0)</f>
        <v>7</v>
      </c>
      <c r="AE82">
        <f t="shared" si="16"/>
        <v>49</v>
      </c>
      <c r="AF82">
        <f>+AD82*Fasit!G69</f>
        <v>49</v>
      </c>
    </row>
    <row r="83" spans="1:32" ht="12.75">
      <c r="A83" s="3">
        <f t="shared" si="17"/>
        <v>15</v>
      </c>
      <c r="B83" s="7" t="str">
        <f>MID(Over!J24,1,1)</f>
        <v>L</v>
      </c>
      <c r="C83" s="7" t="str">
        <f>MID(Over!J24,2,2)</f>
        <v>O+</v>
      </c>
      <c r="D83" s="7" t="str">
        <f>MID(Over!J24,4,2)</f>
        <v>2+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+LOOKUP(Y83,Poeng!$G$2:$G$28,Poeng!$H$2:$H$28)</f>
        <v>0</v>
      </c>
      <c r="K83" s="29">
        <f>+Z83-Fasit!F70</f>
        <v>1</v>
      </c>
      <c r="L83" s="30">
        <f>+AD83-Fasit!G70</f>
        <v>0</v>
      </c>
      <c r="M83" s="13">
        <f t="shared" si="13"/>
        <v>1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8" t="str">
        <f>+CONCATENATE(B83,Fasit!B70)</f>
        <v>LL</v>
      </c>
      <c r="Z83" s="14">
        <f>MATCH(C83,Poeng!$C$2:$C$17,0)</f>
        <v>6</v>
      </c>
      <c r="AA83">
        <f t="shared" si="15"/>
        <v>36</v>
      </c>
      <c r="AB83">
        <f>+Z83*Fasit!F70</f>
        <v>30</v>
      </c>
      <c r="AD83" s="14">
        <f>MATCH(D83,Poeng!$B$2:$B$17,0)</f>
        <v>6</v>
      </c>
      <c r="AE83">
        <f t="shared" si="16"/>
        <v>36</v>
      </c>
      <c r="AF83">
        <f>+AD83*Fasit!G70</f>
        <v>36</v>
      </c>
    </row>
    <row r="84" spans="1:32" ht="12.75">
      <c r="A84" s="3">
        <f t="shared" si="17"/>
        <v>16</v>
      </c>
      <c r="B84" s="7" t="str">
        <f>MID(Over!J25,1,1)</f>
        <v>L</v>
      </c>
      <c r="C84" s="7" t="str">
        <f>MID(Over!J25,2,2)</f>
        <v>O+</v>
      </c>
      <c r="D84" s="7" t="str">
        <f>MID(Over!J25,4,2)</f>
        <v>3-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+LOOKUP(Y84,Poeng!$G$2:$G$28,Poeng!$H$2:$H$28)</f>
        <v>0</v>
      </c>
      <c r="K84" s="29">
        <f>+Z84-Fasit!F71</f>
        <v>0</v>
      </c>
      <c r="L84" s="30">
        <f>+AD84-Fasit!G71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8" t="str">
        <f>+CONCATENATE(B84,Fasit!B71)</f>
        <v>LL</v>
      </c>
      <c r="Z84" s="14">
        <f>MATCH(C84,Poeng!$C$2:$C$17,0)</f>
        <v>6</v>
      </c>
      <c r="AA84">
        <f t="shared" si="15"/>
        <v>36</v>
      </c>
      <c r="AB84">
        <f>+Z84*Fasit!F71</f>
        <v>36</v>
      </c>
      <c r="AD84" s="14">
        <f>MATCH(D84,Poeng!$B$2:$B$17,0)</f>
        <v>7</v>
      </c>
      <c r="AE84">
        <f t="shared" si="16"/>
        <v>49</v>
      </c>
      <c r="AF84">
        <f>+AD84*Fasit!G71</f>
        <v>49</v>
      </c>
    </row>
    <row r="85" spans="1:32" ht="12.75">
      <c r="A85" s="3">
        <f t="shared" si="17"/>
        <v>17</v>
      </c>
      <c r="B85" s="7" t="str">
        <f>MID(Over!J26,1,1)</f>
        <v>L</v>
      </c>
      <c r="C85" s="7" t="str">
        <f>MID(Over!J26,2,2)</f>
        <v>R-</v>
      </c>
      <c r="D85" s="7" t="str">
        <f>MID(Over!J26,4,2)</f>
        <v>3 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+LOOKUP(Y85,Poeng!$G$2:$G$28,Poeng!$H$2:$H$28)</f>
        <v>0</v>
      </c>
      <c r="K85" s="29">
        <f>+Z85-Fasit!F72</f>
        <v>-1</v>
      </c>
      <c r="L85" s="30">
        <f>+AD85-Fasit!G72</f>
        <v>-1</v>
      </c>
      <c r="M85" s="13">
        <f t="shared" si="13"/>
        <v>1</v>
      </c>
      <c r="N85" s="8">
        <f t="shared" si="14"/>
        <v>1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8" t="str">
        <f>+CONCATENATE(B85,Fasit!B72)</f>
        <v>LL</v>
      </c>
      <c r="Z85" s="14">
        <f>MATCH(C85,Poeng!$C$2:$C$17,0)</f>
        <v>7</v>
      </c>
      <c r="AA85">
        <f t="shared" si="15"/>
        <v>49</v>
      </c>
      <c r="AB85">
        <f>+Z85*Fasit!F72</f>
        <v>56</v>
      </c>
      <c r="AD85" s="14">
        <f>MATCH(D85,Poeng!$B$2:$B$17,0)</f>
        <v>8</v>
      </c>
      <c r="AE85">
        <f t="shared" si="16"/>
        <v>64</v>
      </c>
      <c r="AF85">
        <f>+AD85*Fasit!G72</f>
        <v>72</v>
      </c>
    </row>
    <row r="86" spans="1:32" ht="12.75">
      <c r="A86" s="3">
        <f t="shared" si="17"/>
        <v>18</v>
      </c>
      <c r="B86" s="7" t="str">
        <f>MID(Over!J27,1,1)</f>
        <v>L</v>
      </c>
      <c r="C86" s="7" t="str">
        <f>MID(Over!J27,2,2)</f>
        <v>R-</v>
      </c>
      <c r="D86" s="7" t="str">
        <f>MID(Over!J27,4,2)</f>
        <v>3-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+LOOKUP(Y86,Poeng!$G$2:$G$28,Poeng!$H$2:$H$28)</f>
        <v>0</v>
      </c>
      <c r="K86" s="29">
        <f>+Z86-Fasit!F73</f>
        <v>0</v>
      </c>
      <c r="L86" s="30">
        <f>+AD86-Fasit!G73</f>
        <v>-1</v>
      </c>
      <c r="M86" s="13">
        <f t="shared" si="13"/>
        <v>0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8" t="str">
        <f>+CONCATENATE(B86,Fasit!B73)</f>
        <v>LL</v>
      </c>
      <c r="Z86" s="14">
        <f>MATCH(C86,Poeng!$C$2:$C$17,0)</f>
        <v>7</v>
      </c>
      <c r="AA86">
        <f t="shared" si="15"/>
        <v>49</v>
      </c>
      <c r="AB86">
        <f>+Z86*Fasit!F73</f>
        <v>49</v>
      </c>
      <c r="AD86" s="14">
        <f>MATCH(D86,Poeng!$B$2:$B$17,0)</f>
        <v>7</v>
      </c>
      <c r="AE86">
        <f t="shared" si="16"/>
        <v>49</v>
      </c>
      <c r="AF86">
        <f>+AD86*Fasit!G73</f>
        <v>56</v>
      </c>
    </row>
    <row r="87" spans="1:32" ht="12.75">
      <c r="A87" s="3">
        <f t="shared" si="17"/>
        <v>19</v>
      </c>
      <c r="B87" s="7" t="str">
        <f>MID(Over!J28,1,1)</f>
        <v>L</v>
      </c>
      <c r="C87" s="7" t="str">
        <f>MID(Over!J28,2,2)</f>
        <v>O-</v>
      </c>
      <c r="D87" s="7" t="str">
        <f>MID(Over!J28,4,2)</f>
        <v>2+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+LOOKUP(Y87,Poeng!$G$2:$G$28,Poeng!$H$2:$H$28)</f>
        <v>0</v>
      </c>
      <c r="K87" s="29">
        <f>+Z87-Fasit!F74</f>
        <v>-1</v>
      </c>
      <c r="L87" s="30">
        <f>+AD87-Fasit!G74</f>
        <v>1</v>
      </c>
      <c r="M87" s="13">
        <f t="shared" si="13"/>
        <v>1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8" t="str">
        <f>+CONCATENATE(B87,Fasit!B74)</f>
        <v>LL</v>
      </c>
      <c r="Z87" s="14">
        <f>MATCH(C87,Poeng!$C$2:$C$17,0)</f>
        <v>4</v>
      </c>
      <c r="AA87">
        <f t="shared" si="15"/>
        <v>16</v>
      </c>
      <c r="AB87">
        <f>+Z87*Fasit!F74</f>
        <v>20</v>
      </c>
      <c r="AD87" s="14">
        <f>MATCH(D87,Poeng!$B$2:$B$17,0)</f>
        <v>6</v>
      </c>
      <c r="AE87">
        <f t="shared" si="16"/>
        <v>36</v>
      </c>
      <c r="AF87">
        <f>+AD87*Fasit!G74</f>
        <v>30</v>
      </c>
    </row>
    <row r="88" spans="1:32" ht="12.75">
      <c r="A88" s="3">
        <f t="shared" si="17"/>
        <v>20</v>
      </c>
      <c r="B88" s="7" t="str">
        <f>MID(Over!J29,1,1)</f>
        <v>L</v>
      </c>
      <c r="C88" s="7" t="str">
        <f>MID(Over!J29,2,2)</f>
        <v>R-</v>
      </c>
      <c r="D88" s="7" t="str">
        <f>MID(Over!J29,4,2)</f>
        <v>3-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+LOOKUP(Y88,Poeng!$G$2:$G$28,Poeng!$H$2:$H$28)</f>
        <v>0</v>
      </c>
      <c r="K88" s="29">
        <f>+Z88-Fasit!F75</f>
        <v>-2</v>
      </c>
      <c r="L88" s="30">
        <f>+AD88-Fasit!G75</f>
        <v>-1</v>
      </c>
      <c r="M88" s="13">
        <f t="shared" si="13"/>
        <v>2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8" t="str">
        <f>+CONCATENATE(B88,Fasit!B75)</f>
        <v>LL</v>
      </c>
      <c r="Z88" s="14">
        <f>MATCH(C88,Poeng!$C$2:$C$17,0)</f>
        <v>7</v>
      </c>
      <c r="AA88">
        <f t="shared" si="15"/>
        <v>49</v>
      </c>
      <c r="AB88">
        <f>+Z88*Fasit!F75</f>
        <v>63</v>
      </c>
      <c r="AD88" s="14">
        <f>MATCH(D88,Poeng!$B$2:$B$17,0)</f>
        <v>7</v>
      </c>
      <c r="AE88">
        <f t="shared" si="16"/>
        <v>49</v>
      </c>
      <c r="AF88">
        <f>+AD88*Fasit!G75</f>
        <v>56</v>
      </c>
    </row>
    <row r="89" spans="1:32" ht="12.75">
      <c r="A89" s="3">
        <f t="shared" si="17"/>
        <v>21</v>
      </c>
      <c r="B89" s="7" t="str">
        <f>MID(Over!J30,1,1)</f>
        <v>L</v>
      </c>
      <c r="C89" s="7" t="str">
        <f>MID(Over!J30,2,2)</f>
        <v>O+</v>
      </c>
      <c r="D89" s="7" t="str">
        <f>MID(Over!J30,4,2)</f>
        <v>3 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+LOOKUP(Y89,Poeng!$G$2:$G$28,Poeng!$H$2:$H$28)</f>
        <v>0</v>
      </c>
      <c r="K89" s="29">
        <f>+Z89-Fasit!F76</f>
        <v>-1</v>
      </c>
      <c r="L89" s="30">
        <f>+AD89-Fasit!G76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8" t="str">
        <f>+CONCATENATE(B89,Fasit!B76)</f>
        <v>LL</v>
      </c>
      <c r="Z89" s="14">
        <f>MATCH(C89,Poeng!$C$2:$C$17,0)</f>
        <v>6</v>
      </c>
      <c r="AA89">
        <f t="shared" si="15"/>
        <v>36</v>
      </c>
      <c r="AB89">
        <f>+Z89*Fasit!F76</f>
        <v>42</v>
      </c>
      <c r="AD89" s="14">
        <f>MATCH(D89,Poeng!$B$2:$B$17,0)</f>
        <v>8</v>
      </c>
      <c r="AE89">
        <f t="shared" si="16"/>
        <v>64</v>
      </c>
      <c r="AF89">
        <f>+AD89*Fasit!G76</f>
        <v>64</v>
      </c>
    </row>
    <row r="90" spans="1:32" ht="12.75">
      <c r="A90" s="3">
        <f t="shared" si="17"/>
        <v>22</v>
      </c>
      <c r="B90" s="7" t="str">
        <f>MID(Over!J31,1,1)</f>
        <v>L</v>
      </c>
      <c r="C90" s="7" t="str">
        <f>MID(Over!J31,2,2)</f>
        <v>R+</v>
      </c>
      <c r="D90" s="7" t="str">
        <f>MID(Over!J31,4,2)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+LOOKUP(Y90,Poeng!$G$2:$G$28,Poeng!$H$2:$H$28)</f>
        <v>0</v>
      </c>
      <c r="K90" s="29">
        <f>+Z90-Fasit!F77</f>
        <v>0</v>
      </c>
      <c r="L90" s="30">
        <f>+AD90-Fasit!G77</f>
        <v>1</v>
      </c>
      <c r="M90" s="13">
        <f t="shared" si="13"/>
        <v>0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8" t="str">
        <f>+CONCATENATE(B90,Fasit!B77)</f>
        <v>LL</v>
      </c>
      <c r="Z90" s="14">
        <f>MATCH(C90,Poeng!$C$2:$C$17,0)</f>
        <v>9</v>
      </c>
      <c r="AA90">
        <f t="shared" si="15"/>
        <v>81</v>
      </c>
      <c r="AB90">
        <f>+Z90*Fasit!F77</f>
        <v>81</v>
      </c>
      <c r="AD90" s="14">
        <f>MATCH(D90,Poeng!$B$2:$B$17,0)</f>
        <v>8</v>
      </c>
      <c r="AE90">
        <f t="shared" si="16"/>
        <v>64</v>
      </c>
      <c r="AF90">
        <f>+AD90*Fasit!G77</f>
        <v>56</v>
      </c>
    </row>
    <row r="91" spans="1:32" ht="12.75">
      <c r="A91" s="3">
        <f t="shared" si="17"/>
        <v>23</v>
      </c>
      <c r="B91" s="7" t="str">
        <f>MID(Over!J32,1,1)</f>
        <v>L</v>
      </c>
      <c r="C91" s="7" t="str">
        <f>MID(Over!J32,2,2)</f>
        <v>O+</v>
      </c>
      <c r="D91" s="7" t="str">
        <f>MID(Over!J32,4,2)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+LOOKUP(Y91,Poeng!$G$2:$G$28,Poeng!$H$2:$H$28)</f>
        <v>0</v>
      </c>
      <c r="K91" s="29">
        <f>+Z91-Fasit!F78</f>
        <v>0</v>
      </c>
      <c r="L91" s="30">
        <f>+AD91-Fasit!G78</f>
        <v>0</v>
      </c>
      <c r="M91" s="13">
        <f t="shared" si="13"/>
        <v>0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8" t="str">
        <f>+CONCATENATE(B91,Fasit!B78)</f>
        <v>LL</v>
      </c>
      <c r="Z91" s="14">
        <f>MATCH(C91,Poeng!$C$2:$C$17,0)</f>
        <v>6</v>
      </c>
      <c r="AA91">
        <f t="shared" si="15"/>
        <v>36</v>
      </c>
      <c r="AB91">
        <f>+Z91*Fasit!F78</f>
        <v>36</v>
      </c>
      <c r="AD91" s="14">
        <f>MATCH(D91,Poeng!$B$2:$B$17,0)</f>
        <v>3</v>
      </c>
      <c r="AE91">
        <f t="shared" si="16"/>
        <v>9</v>
      </c>
      <c r="AF91">
        <f>+AD91*Fasit!G78</f>
        <v>9</v>
      </c>
    </row>
    <row r="92" spans="1:32" ht="12.75">
      <c r="A92" s="3">
        <f t="shared" si="17"/>
        <v>24</v>
      </c>
      <c r="B92" s="7" t="str">
        <f>MID(Over!J33,1,1)</f>
        <v>L</v>
      </c>
      <c r="C92" s="7" t="str">
        <f>MID(Over!J33,2,2)</f>
        <v>O+</v>
      </c>
      <c r="D92" s="7" t="str">
        <f>MID(Over!J33,4,2)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+LOOKUP(Y92,Poeng!$G$2:$G$28,Poeng!$H$2:$H$28)</f>
        <v>0</v>
      </c>
      <c r="K92" s="29">
        <f>+Z92-Fasit!F79</f>
        <v>0</v>
      </c>
      <c r="L92" s="30">
        <f>+AD92-Fasit!G79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8" t="str">
        <f>+CONCATENATE(B92,Fasit!B79)</f>
        <v>LL</v>
      </c>
      <c r="Z92" s="14">
        <f>MATCH(C92,Poeng!$C$2:$C$17,0)</f>
        <v>6</v>
      </c>
      <c r="AA92">
        <f t="shared" si="15"/>
        <v>36</v>
      </c>
      <c r="AB92">
        <f>+Z92*Fasit!F79</f>
        <v>36</v>
      </c>
      <c r="AD92" s="14">
        <f>MATCH(D92,Poeng!$B$2:$B$17,0)</f>
        <v>7</v>
      </c>
      <c r="AE92">
        <f t="shared" si="16"/>
        <v>49</v>
      </c>
      <c r="AF92">
        <f>+AD92*Fasit!G79</f>
        <v>49</v>
      </c>
    </row>
    <row r="93" spans="1:32" ht="12.75">
      <c r="A93" s="3">
        <f t="shared" si="17"/>
        <v>25</v>
      </c>
      <c r="B93" s="7" t="str">
        <f>MID(Over!J34,1,1)</f>
        <v>L</v>
      </c>
      <c r="C93" s="7" t="str">
        <f>MID(Over!J34,2,2)</f>
        <v>R-</v>
      </c>
      <c r="D93" s="7" t="str">
        <f>MID(Over!J34,4,2)</f>
        <v>3-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+LOOKUP(Y93,Poeng!$G$2:$G$28,Poeng!$H$2:$H$28)</f>
        <v>0</v>
      </c>
      <c r="K93" s="29">
        <f>+Z93-Fasit!F80</f>
        <v>2</v>
      </c>
      <c r="L93" s="30">
        <f>+AD93-Fasit!G80</f>
        <v>1</v>
      </c>
      <c r="M93" s="13">
        <f t="shared" si="13"/>
        <v>2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8" t="str">
        <f>+CONCATENATE(B93,Fasit!B80)</f>
        <v>LL</v>
      </c>
      <c r="Z93" s="14">
        <f>MATCH(C93,Poeng!$C$2:$C$17,0)</f>
        <v>7</v>
      </c>
      <c r="AA93">
        <f t="shared" si="15"/>
        <v>49</v>
      </c>
      <c r="AB93">
        <f>+Z93*Fasit!F80</f>
        <v>35</v>
      </c>
      <c r="AD93" s="14">
        <f>MATCH(D93,Poeng!$B$2:$B$17,0)</f>
        <v>7</v>
      </c>
      <c r="AE93">
        <f t="shared" si="16"/>
        <v>49</v>
      </c>
      <c r="AF93">
        <f>+AD93*Fasit!G80</f>
        <v>42</v>
      </c>
    </row>
    <row r="94" spans="1:32" ht="12.75">
      <c r="A94" s="3">
        <f t="shared" si="17"/>
        <v>26</v>
      </c>
      <c r="B94" s="7" t="str">
        <f>MID(Over!J35,1,1)</f>
        <v>L</v>
      </c>
      <c r="C94" s="7" t="str">
        <f>MID(Over!J35,2,2)</f>
        <v>R </v>
      </c>
      <c r="D94" s="7" t="str">
        <f>MID(Over!J35,4,2)</f>
        <v>4-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+LOOKUP(Y94,Poeng!$G$2:$G$28,Poeng!$H$2:$H$28)</f>
        <v>0</v>
      </c>
      <c r="K94" s="29">
        <f>+Z94-Fasit!F81</f>
        <v>-1</v>
      </c>
      <c r="L94" s="30">
        <f>+AD94-Fasit!G81</f>
        <v>1</v>
      </c>
      <c r="M94" s="13">
        <f t="shared" si="13"/>
        <v>1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8" t="str">
        <f>+CONCATENATE(B94,Fasit!B81)</f>
        <v>LL</v>
      </c>
      <c r="Z94" s="14">
        <f>MATCH(C94,Poeng!$C$2:$C$17,0)</f>
        <v>8</v>
      </c>
      <c r="AA94">
        <f t="shared" si="15"/>
        <v>64</v>
      </c>
      <c r="AB94">
        <f>+Z94*Fasit!F81</f>
        <v>72</v>
      </c>
      <c r="AD94" s="14">
        <f>MATCH(D94,Poeng!$B$2:$B$17,0)</f>
        <v>10</v>
      </c>
      <c r="AE94">
        <f t="shared" si="16"/>
        <v>100</v>
      </c>
      <c r="AF94">
        <f>+AD94*Fasit!G81</f>
        <v>90</v>
      </c>
    </row>
    <row r="95" spans="1:32" ht="12.75">
      <c r="A95" s="3">
        <f t="shared" si="17"/>
        <v>27</v>
      </c>
      <c r="B95" s="7" t="str">
        <f>MID(Over!J36,1,1)</f>
        <v>L</v>
      </c>
      <c r="C95" s="7" t="str">
        <f>MID(Over!J36,2,2)</f>
        <v>R </v>
      </c>
      <c r="D95" s="7" t="str">
        <f>MID(Over!J36,4,2)</f>
        <v>3+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+LOOKUP(Y95,Poeng!$G$2:$G$28,Poeng!$H$2:$H$28)</f>
        <v>0</v>
      </c>
      <c r="K95" s="29">
        <f>+Z95-Fasit!F82</f>
        <v>1</v>
      </c>
      <c r="L95" s="30">
        <f>+AD95-Fasit!G82</f>
        <v>-1</v>
      </c>
      <c r="M95" s="13">
        <f t="shared" si="13"/>
        <v>1</v>
      </c>
      <c r="N95" s="8">
        <f t="shared" si="14"/>
        <v>1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8" t="str">
        <f>+CONCATENATE(B95,Fasit!B82)</f>
        <v>LL</v>
      </c>
      <c r="Z95" s="14">
        <f>MATCH(C95,Poeng!$C$2:$C$17,0)</f>
        <v>8</v>
      </c>
      <c r="AA95">
        <f t="shared" si="15"/>
        <v>64</v>
      </c>
      <c r="AB95">
        <f>+Z95*Fasit!F82</f>
        <v>56</v>
      </c>
      <c r="AD95" s="14">
        <f>MATCH(D95,Poeng!$B$2:$B$17,0)</f>
        <v>9</v>
      </c>
      <c r="AE95">
        <f t="shared" si="16"/>
        <v>81</v>
      </c>
      <c r="AF95">
        <f>+AD95*Fasit!G82</f>
        <v>90</v>
      </c>
    </row>
    <row r="96" spans="1:32" ht="12.75">
      <c r="A96" s="3">
        <f t="shared" si="17"/>
        <v>28</v>
      </c>
      <c r="B96" s="7" t="str">
        <f>MID(Over!J37,1,1)</f>
        <v>L</v>
      </c>
      <c r="C96" s="7" t="str">
        <f>MID(Over!J37,2,2)</f>
        <v>R+</v>
      </c>
      <c r="D96" s="7" t="str">
        <f>MID(Over!J37,4,2)</f>
        <v>3-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+LOOKUP(Y96,Poeng!$G$2:$G$28,Poeng!$H$2:$H$28)</f>
        <v>0</v>
      </c>
      <c r="K96" s="29">
        <f>+Z96-Fasit!F83</f>
        <v>0</v>
      </c>
      <c r="L96" s="30">
        <f>+AD96-Fasit!G83</f>
        <v>0</v>
      </c>
      <c r="M96" s="13">
        <f t="shared" si="13"/>
        <v>0</v>
      </c>
      <c r="N96" s="8">
        <f t="shared" si="14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8" t="str">
        <f>+CONCATENATE(B96,Fasit!B83)</f>
        <v>LL</v>
      </c>
      <c r="Z96" s="14">
        <f>MATCH(C96,Poeng!$C$2:$C$17,0)</f>
        <v>9</v>
      </c>
      <c r="AA96">
        <f t="shared" si="15"/>
        <v>81</v>
      </c>
      <c r="AB96">
        <f>+Z96*Fasit!F83</f>
        <v>81</v>
      </c>
      <c r="AD96" s="14">
        <f>MATCH(D96,Poeng!$B$2:$B$17,0)</f>
        <v>7</v>
      </c>
      <c r="AE96">
        <f t="shared" si="16"/>
        <v>49</v>
      </c>
      <c r="AF96">
        <f>+AD96*Fasit!G83</f>
        <v>49</v>
      </c>
    </row>
    <row r="97" spans="1:32" ht="12.75">
      <c r="A97" s="3">
        <f t="shared" si="17"/>
        <v>29</v>
      </c>
      <c r="B97" s="7" t="str">
        <f>MID(Over!J38,1,1)</f>
        <v>L</v>
      </c>
      <c r="C97" s="7" t="str">
        <f>MID(Over!J38,2,2)</f>
        <v>R </v>
      </c>
      <c r="D97" s="7" t="str">
        <f>MID(Over!J38,4,2)</f>
        <v>3-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+LOOKUP(Y97,Poeng!$G$2:$G$28,Poeng!$H$2:$H$28)</f>
        <v>0</v>
      </c>
      <c r="K97" s="29">
        <f>+Z97-Fasit!F84</f>
        <v>0</v>
      </c>
      <c r="L97" s="30">
        <f>+AD97-Fasit!G84</f>
        <v>-1</v>
      </c>
      <c r="M97" s="13">
        <f t="shared" si="13"/>
        <v>0</v>
      </c>
      <c r="N97" s="8">
        <f t="shared" si="14"/>
        <v>1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8" t="str">
        <f>+CONCATENATE(B97,Fasit!B84)</f>
        <v>LL</v>
      </c>
      <c r="Z97" s="14">
        <f>MATCH(C97,Poeng!$C$2:$C$17,0)</f>
        <v>8</v>
      </c>
      <c r="AA97">
        <f t="shared" si="15"/>
        <v>64</v>
      </c>
      <c r="AB97">
        <f>+Z97*Fasit!F84</f>
        <v>64</v>
      </c>
      <c r="AD97" s="14">
        <f>MATCH(D97,Poeng!$B$2:$B$17,0)</f>
        <v>7</v>
      </c>
      <c r="AE97">
        <f t="shared" si="16"/>
        <v>49</v>
      </c>
      <c r="AF97">
        <f>+AD97*Fasit!G84</f>
        <v>56</v>
      </c>
    </row>
    <row r="98" spans="1:32" ht="12.75">
      <c r="A98" s="3">
        <f t="shared" si="17"/>
        <v>30</v>
      </c>
      <c r="B98" s="7" t="str">
        <f>MID(Over!J39,1,1)</f>
        <v>L</v>
      </c>
      <c r="C98" s="7" t="str">
        <f>MID(Over!J39,2,2)</f>
        <v>R+</v>
      </c>
      <c r="D98" s="7" t="str">
        <f>MID(Over!J39,4,2)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+LOOKUP(Y98,Poeng!$G$2:$G$28,Poeng!$H$2:$H$28)</f>
        <v>0</v>
      </c>
      <c r="K98" s="29">
        <f>+Z98-Fasit!F85</f>
        <v>0</v>
      </c>
      <c r="L98" s="30">
        <f>+AD98-Fasit!G85</f>
        <v>0</v>
      </c>
      <c r="M98" s="13">
        <f t="shared" si="13"/>
        <v>0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8" t="str">
        <f>+CONCATENATE(B98,Fasit!B85)</f>
        <v>LL</v>
      </c>
      <c r="Z98" s="14">
        <f>MATCH(C98,Poeng!$C$2:$C$17,0)</f>
        <v>9</v>
      </c>
      <c r="AA98">
        <f t="shared" si="15"/>
        <v>81</v>
      </c>
      <c r="AB98">
        <f>+Z98*Fasit!F85</f>
        <v>81</v>
      </c>
      <c r="AD98" s="14">
        <f>MATCH(D98,Poeng!$B$2:$B$17,0)</f>
        <v>8</v>
      </c>
      <c r="AE98">
        <f t="shared" si="16"/>
        <v>64</v>
      </c>
      <c r="AF98">
        <f>+AD98*Fasit!G85</f>
        <v>64</v>
      </c>
    </row>
    <row r="99" spans="1:32" ht="12.75">
      <c r="A99" s="3">
        <f t="shared" si="17"/>
        <v>31</v>
      </c>
      <c r="B99" s="7" t="str">
        <f>MID(Over!J40,1,1)</f>
        <v>L</v>
      </c>
      <c r="C99" s="7" t="str">
        <f>MID(Over!J40,2,2)</f>
        <v>R-</v>
      </c>
      <c r="D99" s="7" t="str">
        <f>MID(Over!J40,4,2)</f>
        <v>3-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+LOOKUP(Y99,Poeng!$G$2:$G$28,Poeng!$H$2:$H$28)</f>
        <v>0</v>
      </c>
      <c r="K99" s="29">
        <f>+Z99-Fasit!F86</f>
        <v>-1</v>
      </c>
      <c r="L99" s="30">
        <f>+AD99-Fasit!G86</f>
        <v>0</v>
      </c>
      <c r="M99" s="13">
        <f t="shared" si="13"/>
        <v>1</v>
      </c>
      <c r="N99" s="8">
        <f t="shared" si="14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8" t="str">
        <f>+CONCATENATE(B99,Fasit!B86)</f>
        <v>LL</v>
      </c>
      <c r="Z99" s="14">
        <f>MATCH(C99,Poeng!$C$2:$C$17,0)</f>
        <v>7</v>
      </c>
      <c r="AA99">
        <f t="shared" si="15"/>
        <v>49</v>
      </c>
      <c r="AB99">
        <f>+Z99*Fasit!F86</f>
        <v>56</v>
      </c>
      <c r="AD99" s="14">
        <f>MATCH(D99,Poeng!$B$2:$B$17,0)</f>
        <v>7</v>
      </c>
      <c r="AE99">
        <f t="shared" si="16"/>
        <v>49</v>
      </c>
      <c r="AF99">
        <f>+AD99*Fasit!G86</f>
        <v>49</v>
      </c>
    </row>
    <row r="100" spans="1:32" ht="12.75">
      <c r="A100" s="3">
        <f t="shared" si="17"/>
        <v>32</v>
      </c>
      <c r="B100" s="7" t="str">
        <f>MID(Over!J41,1,1)</f>
        <v>L</v>
      </c>
      <c r="C100" s="7" t="str">
        <f>MID(Over!J41,2,2)</f>
        <v>R-</v>
      </c>
      <c r="D100" s="7" t="str">
        <f>MID(Over!J41,4,2)</f>
        <v>2+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+LOOKUP(Y100,Poeng!$G$2:$G$28,Poeng!$H$2:$H$28)</f>
        <v>0</v>
      </c>
      <c r="K100" s="29">
        <f>+Z100-Fasit!F87</f>
        <v>0</v>
      </c>
      <c r="L100" s="30">
        <f>+AD100-Fasit!G87</f>
        <v>1</v>
      </c>
      <c r="M100" s="13">
        <f t="shared" si="13"/>
        <v>0</v>
      </c>
      <c r="N100" s="8">
        <f t="shared" si="14"/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8" t="str">
        <f>+CONCATENATE(B100,Fasit!B87)</f>
        <v>LL</v>
      </c>
      <c r="Z100" s="14">
        <f>MATCH(C100,Poeng!$C$2:$C$17,0)</f>
        <v>7</v>
      </c>
      <c r="AA100">
        <f t="shared" si="15"/>
        <v>49</v>
      </c>
      <c r="AB100">
        <f>+Z100*Fasit!F87</f>
        <v>49</v>
      </c>
      <c r="AD100" s="14">
        <f>MATCH(D100,Poeng!$B$2:$B$17,0)</f>
        <v>6</v>
      </c>
      <c r="AE100">
        <f t="shared" si="16"/>
        <v>36</v>
      </c>
      <c r="AF100">
        <f>+AD100*Fasit!G87</f>
        <v>30</v>
      </c>
    </row>
    <row r="101" spans="1:32" ht="12.75">
      <c r="A101" s="3">
        <f t="shared" si="17"/>
        <v>33</v>
      </c>
      <c r="B101" s="7" t="str">
        <f>MID(Over!J42,1,1)</f>
        <v>L</v>
      </c>
      <c r="C101" s="7" t="str">
        <f>MID(Over!J42,2,2)</f>
        <v>R </v>
      </c>
      <c r="D101" s="7" t="str">
        <f>MID(Over!J42,4,2)</f>
        <v>3-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+LOOKUP(Y101,Poeng!$G$2:$G$28,Poeng!$H$2:$H$28)</f>
        <v>0</v>
      </c>
      <c r="K101" s="29">
        <f>+Z101-Fasit!F88</f>
        <v>0</v>
      </c>
      <c r="L101" s="30">
        <f>+AD101-Fasit!G88</f>
        <v>-1</v>
      </c>
      <c r="M101" s="13">
        <f t="shared" si="13"/>
        <v>0</v>
      </c>
      <c r="N101" s="8">
        <f t="shared" si="14"/>
        <v>1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8" t="str">
        <f>+CONCATENATE(B101,Fasit!B88)</f>
        <v>LL</v>
      </c>
      <c r="Z101" s="14">
        <f>MATCH(C101,Poeng!$C$2:$C$17,0)</f>
        <v>8</v>
      </c>
      <c r="AA101">
        <f t="shared" si="15"/>
        <v>64</v>
      </c>
      <c r="AB101">
        <f>+Z101*Fasit!F88</f>
        <v>64</v>
      </c>
      <c r="AD101" s="14">
        <f>MATCH(D101,Poeng!$B$2:$B$17,0)</f>
        <v>7</v>
      </c>
      <c r="AE101">
        <f t="shared" si="16"/>
        <v>49</v>
      </c>
      <c r="AF101">
        <f>+AD101*Fasit!G88</f>
        <v>56</v>
      </c>
    </row>
    <row r="102" spans="1:32" ht="12.75">
      <c r="A102" s="3">
        <f t="shared" si="17"/>
        <v>34</v>
      </c>
      <c r="B102" s="7" t="str">
        <f>MID(Over!J43,1,1)</f>
        <v>L</v>
      </c>
      <c r="C102" s="7" t="str">
        <f>MID(Over!J43,2,2)</f>
        <v>O+</v>
      </c>
      <c r="D102" s="7" t="str">
        <f>MID(Over!J43,4,2)</f>
        <v>2+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+LOOKUP(Y102,Poeng!$G$2:$G$28,Poeng!$H$2:$H$28)</f>
        <v>0</v>
      </c>
      <c r="K102" s="29">
        <f>+Z102-Fasit!F89</f>
        <v>1</v>
      </c>
      <c r="L102" s="30">
        <f>+AD102-Fasit!G89</f>
        <v>0</v>
      </c>
      <c r="M102" s="13">
        <f t="shared" si="13"/>
        <v>1</v>
      </c>
      <c r="N102" s="8">
        <f t="shared" si="14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8" t="str">
        <f>+CONCATENATE(B102,Fasit!B89)</f>
        <v>LL</v>
      </c>
      <c r="Z102" s="14">
        <f>MATCH(C102,Poeng!$C$2:$C$17,0)</f>
        <v>6</v>
      </c>
      <c r="AA102">
        <f t="shared" si="15"/>
        <v>36</v>
      </c>
      <c r="AB102">
        <f>+Z102*Fasit!F89</f>
        <v>30</v>
      </c>
      <c r="AD102" s="14">
        <f>MATCH(D102,Poeng!$B$2:$B$17,0)</f>
        <v>6</v>
      </c>
      <c r="AE102">
        <f t="shared" si="16"/>
        <v>36</v>
      </c>
      <c r="AF102">
        <f>+AD102*Fasit!G89</f>
        <v>36</v>
      </c>
    </row>
    <row r="103" spans="1:32" ht="12.75">
      <c r="A103" s="3">
        <f t="shared" si="17"/>
        <v>35</v>
      </c>
      <c r="B103" s="7" t="str">
        <f>MID(Over!J44,1,1)</f>
        <v>L</v>
      </c>
      <c r="C103" s="7" t="str">
        <f>MID(Over!J44,2,2)</f>
        <v>R-</v>
      </c>
      <c r="D103" s="7" t="str">
        <f>MID(Over!J44,4,2)</f>
        <v>3+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+LOOKUP(Y103,Poeng!$G$2:$G$28,Poeng!$H$2:$H$28)</f>
        <v>0</v>
      </c>
      <c r="K103" s="29">
        <f>+Z103-Fasit!F90</f>
        <v>0</v>
      </c>
      <c r="L103" s="30">
        <f>+AD103-Fasit!G90</f>
        <v>-1</v>
      </c>
      <c r="M103" s="13">
        <f t="shared" si="13"/>
        <v>0</v>
      </c>
      <c r="N103" s="8">
        <f t="shared" si="14"/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8" t="str">
        <f>+CONCATENATE(B103,Fasit!B90)</f>
        <v>LL</v>
      </c>
      <c r="Z103" s="14">
        <f>MATCH(C103,Poeng!$C$2:$C$17,0)</f>
        <v>7</v>
      </c>
      <c r="AA103">
        <f t="shared" si="15"/>
        <v>49</v>
      </c>
      <c r="AB103">
        <f>+Z103*Fasit!F90</f>
        <v>49</v>
      </c>
      <c r="AD103" s="14">
        <f>MATCH(D103,Poeng!$B$2:$B$17,0)</f>
        <v>9</v>
      </c>
      <c r="AE103">
        <f t="shared" si="16"/>
        <v>81</v>
      </c>
      <c r="AF103">
        <f>+AD103*Fasit!G90</f>
        <v>90</v>
      </c>
    </row>
    <row r="104" spans="1:32" ht="12.75">
      <c r="A104" s="3">
        <f t="shared" si="17"/>
        <v>36</v>
      </c>
      <c r="B104" s="7" t="str">
        <f>MID(Over!J45,1,1)</f>
        <v>L</v>
      </c>
      <c r="C104" s="7" t="str">
        <f>MID(Over!J45,2,2)</f>
        <v>O </v>
      </c>
      <c r="D104" s="7" t="str">
        <f>MID(Over!J45,4,2)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+LOOKUP(Y104,Poeng!$G$2:$G$28,Poeng!$H$2:$H$28)</f>
        <v>0</v>
      </c>
      <c r="K104" s="29">
        <f>+Z104-Fasit!F91</f>
        <v>-2</v>
      </c>
      <c r="L104" s="30">
        <f>+AD104-Fasit!G91</f>
        <v>0</v>
      </c>
      <c r="M104" s="13">
        <f t="shared" si="13"/>
        <v>2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8" t="str">
        <f>+CONCATENATE(B104,Fasit!B91)</f>
        <v>LL</v>
      </c>
      <c r="Z104" s="14">
        <f>MATCH(C104,Poeng!$C$2:$C$17,0)</f>
        <v>5</v>
      </c>
      <c r="AA104">
        <f t="shared" si="15"/>
        <v>25</v>
      </c>
      <c r="AB104">
        <f>+Z104*Fasit!F91</f>
        <v>35</v>
      </c>
      <c r="AD104" s="14">
        <f>MATCH(D104,Poeng!$B$2:$B$17,0)</f>
        <v>2</v>
      </c>
      <c r="AE104">
        <f t="shared" si="16"/>
        <v>4</v>
      </c>
      <c r="AF104">
        <f>+AD104*Fasit!G91</f>
        <v>4</v>
      </c>
    </row>
    <row r="105" spans="1:32" ht="12.75">
      <c r="A105" s="3">
        <f t="shared" si="17"/>
        <v>37</v>
      </c>
      <c r="B105" s="7" t="str">
        <f>MID(Over!J46,1,1)</f>
        <v>L</v>
      </c>
      <c r="C105" s="7" t="str">
        <f>MID(Over!J46,2,2)</f>
        <v>R-</v>
      </c>
      <c r="D105" s="7" t="str">
        <f>MID(Over!J46,4,2)</f>
        <v>1+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+LOOKUP(Y105,Poeng!$G$2:$G$28,Poeng!$H$2:$H$28)</f>
        <v>0</v>
      </c>
      <c r="K105" s="29">
        <f>+Z105-Fasit!F92</f>
        <v>-1</v>
      </c>
      <c r="L105" s="30">
        <f>+AD105-Fasit!G92</f>
        <v>1</v>
      </c>
      <c r="M105" s="13">
        <f t="shared" si="13"/>
        <v>1</v>
      </c>
      <c r="N105" s="8">
        <f t="shared" si="14"/>
        <v>1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8" t="str">
        <f>+CONCATENATE(B105,Fasit!B92)</f>
        <v>LL</v>
      </c>
      <c r="Z105" s="14">
        <f>MATCH(C105,Poeng!$C$2:$C$17,0)</f>
        <v>7</v>
      </c>
      <c r="AA105">
        <f t="shared" si="15"/>
        <v>49</v>
      </c>
      <c r="AB105">
        <f>+Z105*Fasit!F92</f>
        <v>56</v>
      </c>
      <c r="AD105" s="14">
        <f>MATCH(D105,Poeng!$B$2:$B$17,0)</f>
        <v>3</v>
      </c>
      <c r="AE105">
        <f t="shared" si="16"/>
        <v>9</v>
      </c>
      <c r="AF105">
        <f>+AD105*Fasit!G92</f>
        <v>6</v>
      </c>
    </row>
    <row r="106" spans="1:32" ht="12.75">
      <c r="A106" s="3">
        <f t="shared" si="17"/>
        <v>38</v>
      </c>
      <c r="B106" s="7" t="str">
        <f>MID(Over!J47,1,1)</f>
        <v>L</v>
      </c>
      <c r="C106" s="7" t="str">
        <f>MID(Over!J47,2,2)</f>
        <v>O+</v>
      </c>
      <c r="D106" s="7" t="str">
        <f>MID(Over!J47,4,2)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+LOOKUP(Y106,Poeng!$G$2:$G$28,Poeng!$H$2:$H$28)</f>
        <v>0</v>
      </c>
      <c r="K106" s="29">
        <f>+Z106-Fasit!F93</f>
        <v>-3</v>
      </c>
      <c r="L106" s="30">
        <f>+AD106-Fasit!G93</f>
        <v>0</v>
      </c>
      <c r="M106" s="13">
        <f t="shared" si="13"/>
        <v>3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8" t="str">
        <f>+CONCATENATE(B106,Fasit!B93)</f>
        <v>LL</v>
      </c>
      <c r="Z106" s="14">
        <f>MATCH(C106,Poeng!$C$2:$C$17,0)</f>
        <v>6</v>
      </c>
      <c r="AA106">
        <f t="shared" si="15"/>
        <v>36</v>
      </c>
      <c r="AB106">
        <f>+Z106*Fasit!F93</f>
        <v>54</v>
      </c>
      <c r="AD106" s="14">
        <f>MATCH(D106,Poeng!$B$2:$B$17,0)</f>
        <v>3</v>
      </c>
      <c r="AE106">
        <f t="shared" si="16"/>
        <v>9</v>
      </c>
      <c r="AF106">
        <f>+AD106*Fasit!G93</f>
        <v>9</v>
      </c>
    </row>
    <row r="107" spans="1:32" ht="12.75">
      <c r="A107" s="3">
        <f t="shared" si="17"/>
        <v>39</v>
      </c>
      <c r="B107" s="7" t="str">
        <f>MID(Over!J48,1,1)</f>
        <v>L</v>
      </c>
      <c r="C107" s="7" t="str">
        <f>MID(Over!J48,2,2)</f>
        <v>O+</v>
      </c>
      <c r="D107" s="7" t="str">
        <f>MID(Over!J48,4,2)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+LOOKUP(Y107,Poeng!$G$2:$G$28,Poeng!$H$2:$H$28)</f>
        <v>0</v>
      </c>
      <c r="K107" s="29">
        <f>+Z107-Fasit!F94</f>
        <v>-1</v>
      </c>
      <c r="L107" s="30">
        <f>+AD107-Fasit!G94</f>
        <v>0</v>
      </c>
      <c r="M107" s="13">
        <f t="shared" si="13"/>
        <v>1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8" t="str">
        <f>+CONCATENATE(B107,Fasit!B94)</f>
        <v>LL</v>
      </c>
      <c r="Z107" s="14">
        <f>MATCH(C107,Poeng!$C$2:$C$17,0)</f>
        <v>6</v>
      </c>
      <c r="AA107">
        <f t="shared" si="15"/>
        <v>36</v>
      </c>
      <c r="AB107">
        <f>+Z107*Fasit!F94</f>
        <v>42</v>
      </c>
      <c r="AD107" s="14">
        <f>MATCH(D107,Poeng!$B$2:$B$17,0)</f>
        <v>7</v>
      </c>
      <c r="AE107">
        <f t="shared" si="16"/>
        <v>49</v>
      </c>
      <c r="AF107">
        <f>+AD107*Fasit!G94</f>
        <v>49</v>
      </c>
    </row>
    <row r="108" spans="1:32" ht="12.75">
      <c r="A108" s="3">
        <f t="shared" si="17"/>
        <v>40</v>
      </c>
      <c r="B108" s="7" t="str">
        <f>MID(Over!J49,1,1)</f>
        <v>L</v>
      </c>
      <c r="C108" s="7" t="str">
        <f>MID(Over!J49,2,2)</f>
        <v>U-</v>
      </c>
      <c r="D108" s="7" t="str">
        <f>MID(Over!J49,4,2)</f>
        <v>3-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+LOOKUP(Y108,Poeng!$G$2:$G$28,Poeng!$H$2:$H$28)</f>
        <v>0</v>
      </c>
      <c r="K108" s="29">
        <f>+Z108-Fasit!F95</f>
        <v>-1</v>
      </c>
      <c r="L108" s="30">
        <f>+AD108-Fasit!G95</f>
        <v>0</v>
      </c>
      <c r="M108" s="13">
        <f t="shared" si="13"/>
        <v>1</v>
      </c>
      <c r="N108" s="8">
        <f t="shared" si="14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8" t="str">
        <f>+CONCATENATE(B108,Fasit!B95)</f>
        <v>LL</v>
      </c>
      <c r="Z108" s="14">
        <f>MATCH(C108,Poeng!$C$2:$C$17,0)</f>
        <v>10</v>
      </c>
      <c r="AA108">
        <f t="shared" si="15"/>
        <v>100</v>
      </c>
      <c r="AB108">
        <f>+Z108*Fasit!F95</f>
        <v>110</v>
      </c>
      <c r="AD108" s="14">
        <f>MATCH(D108,Poeng!$B$2:$B$17,0)</f>
        <v>7</v>
      </c>
      <c r="AE108">
        <f t="shared" si="16"/>
        <v>49</v>
      </c>
      <c r="AF108">
        <f>+AD108*Fasit!G95</f>
        <v>49</v>
      </c>
    </row>
    <row r="109" spans="1: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  <c r="X113" s="3"/>
    </row>
    <row r="114" spans="1:24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  <c r="X114" s="3"/>
    </row>
    <row r="115" spans="1:24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  <c r="X115" s="3"/>
    </row>
    <row r="116" spans="1: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11.281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+Over!K7</f>
        <v>6</v>
      </c>
      <c r="D7" s="1"/>
      <c r="E7" s="62" t="s">
        <v>106</v>
      </c>
      <c r="F7" s="3"/>
      <c r="G7" s="61" t="str">
        <f>+Over!K8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75.4830330415602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81.9375</v>
      </c>
      <c r="AW11" s="15">
        <f>100-(POWER((D25/20),3))</f>
        <v>47.265625</v>
      </c>
      <c r="AX11" s="15">
        <f>100-((POWER((100-D26),2.1))/4)</f>
        <v>20.786534438953723</v>
      </c>
      <c r="AY11" s="3"/>
      <c r="AZ11" s="15">
        <f>+AV11*0.2+AW11*0.4+AX11*0.4</f>
        <v>43.608363775581495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88.43999999999998</v>
      </c>
      <c r="AW12" s="15">
        <f>100-(POWER((E25/20),3))</f>
        <v>73</v>
      </c>
      <c r="AX12" s="15">
        <f>100-((POWER((100-E26),2.1))/4)</f>
        <v>91.44433837274777</v>
      </c>
      <c r="AY12" s="3"/>
      <c r="AZ12" s="15">
        <f>+AV12*0.2+AW12*0.4+AX12*0.4</f>
        <v>83.4657353490991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99.375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81.9375</v>
      </c>
      <c r="D15" s="15">
        <f t="shared" si="0"/>
        <v>47.265625</v>
      </c>
      <c r="E15" s="15">
        <f t="shared" si="0"/>
        <v>20.786534438953723</v>
      </c>
      <c r="F15" s="3"/>
      <c r="G15" s="35">
        <f>+C15*0.2+D15*0.4+E15*0.4</f>
        <v>43.608363775581495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88.43999999999998</v>
      </c>
      <c r="D16" s="15">
        <f t="shared" si="0"/>
        <v>73</v>
      </c>
      <c r="E16" s="15">
        <f t="shared" si="0"/>
        <v>91.44433837274777</v>
      </c>
      <c r="F16" s="3"/>
      <c r="G16" s="35">
        <f>+C16*0.2+D16*0.4+E16*0.4</f>
        <v>83.4657353490991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7.025</v>
      </c>
      <c r="D19" s="16">
        <f>+SQRT((Z67-(C19*C19*C10))/C10)</f>
        <v>1.52459010884893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6.65</v>
      </c>
      <c r="D20" s="16">
        <f>+SQRT((AD67-(C20*C20*C10))/C10)</f>
        <v>2.4036430683443823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0.25</v>
      </c>
      <c r="E23" s="12">
        <f>+C20-Fasit!C10</f>
        <v>0.20000000000000018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25</v>
      </c>
      <c r="E24" s="15">
        <f>+(C20-Fasit!C10)*100</f>
        <v>20.000000000000018</v>
      </c>
      <c r="F24" s="17"/>
      <c r="G24" s="1" t="s">
        <v>136</v>
      </c>
      <c r="H24" s="3"/>
      <c r="I24" s="10">
        <f>+AD50</f>
        <v>562.5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2.5</v>
      </c>
      <c r="D25" s="15">
        <f>100*M67/C10</f>
        <v>75</v>
      </c>
      <c r="E25" s="15">
        <f>100*N67/C10</f>
        <v>60</v>
      </c>
      <c r="F25" s="3"/>
      <c r="G25" s="1" t="s">
        <v>137</v>
      </c>
      <c r="H25" s="3"/>
      <c r="I25" s="10">
        <f>+AE50</f>
        <v>900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84.48023143685195</v>
      </c>
      <c r="E26" s="15">
        <f>100*(((AE67-(C20*Fasit!C10*C10))/C10)/(D20*Fasit!D10))</f>
        <v>94.6219415278304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1</v>
      </c>
      <c r="D38" s="15">
        <f t="shared" si="2"/>
        <v>2.5</v>
      </c>
      <c r="E38" s="3"/>
      <c r="F38">
        <f>+Fasit!B15</f>
        <v>1</v>
      </c>
      <c r="G38">
        <f t="shared" si="3"/>
        <v>0</v>
      </c>
      <c r="H38" s="3"/>
      <c r="I38" s="3"/>
      <c r="J38" s="19" t="s">
        <v>25</v>
      </c>
      <c r="K38">
        <f aca="true" t="shared" si="7" ref="K38:K51">COUNTIF($D$69:$D$108,J38)</f>
        <v>5</v>
      </c>
      <c r="L38" s="15">
        <f aca="true" t="shared" si="8" ref="L38:L51">100*K38/$C$10</f>
        <v>12.5</v>
      </c>
      <c r="M38" s="3"/>
      <c r="N38">
        <f>+Fasit!F15</f>
        <v>4</v>
      </c>
      <c r="O38">
        <f t="shared" si="4"/>
        <v>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0</v>
      </c>
      <c r="D39" s="15">
        <f t="shared" si="2"/>
        <v>0</v>
      </c>
      <c r="E39" s="3"/>
      <c r="F39">
        <f>+Fasit!B16</f>
        <v>1</v>
      </c>
      <c r="G39">
        <f t="shared" si="3"/>
        <v>-1</v>
      </c>
      <c r="H39" s="3"/>
      <c r="I39" s="1"/>
      <c r="J39" s="8" t="s">
        <v>3</v>
      </c>
      <c r="K39">
        <f t="shared" si="7"/>
        <v>2</v>
      </c>
      <c r="L39" s="15">
        <f t="shared" si="8"/>
        <v>5</v>
      </c>
      <c r="M39" s="3"/>
      <c r="N39">
        <f>+Fasit!F16</f>
        <v>4</v>
      </c>
      <c r="O39">
        <f t="shared" si="4"/>
        <v>-2</v>
      </c>
      <c r="P39" s="3"/>
      <c r="Q39" s="3">
        <v>-2</v>
      </c>
      <c r="R39">
        <f t="shared" si="5"/>
        <v>2</v>
      </c>
      <c r="S39">
        <f t="shared" si="6"/>
        <v>1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2</v>
      </c>
      <c r="L40" s="15">
        <f t="shared" si="8"/>
        <v>5</v>
      </c>
      <c r="M40" s="3"/>
      <c r="N40">
        <f>+Fasit!F17</f>
        <v>1</v>
      </c>
      <c r="O40">
        <f t="shared" si="4"/>
        <v>1</v>
      </c>
      <c r="P40" s="3"/>
      <c r="Q40" s="3">
        <v>-1</v>
      </c>
      <c r="R40">
        <f t="shared" si="5"/>
        <v>6</v>
      </c>
      <c r="S40">
        <f t="shared" si="6"/>
        <v>6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2</v>
      </c>
      <c r="D41" s="15">
        <f t="shared" si="2"/>
        <v>5</v>
      </c>
      <c r="E41" s="3"/>
      <c r="F41">
        <f>+Fasit!B18</f>
        <v>7</v>
      </c>
      <c r="G41">
        <f t="shared" si="3"/>
        <v>-5</v>
      </c>
      <c r="H41" s="3"/>
      <c r="I41" s="22"/>
      <c r="J41" s="19" t="s">
        <v>22</v>
      </c>
      <c r="K41">
        <f t="shared" si="7"/>
        <v>1</v>
      </c>
      <c r="L41" s="15">
        <f t="shared" si="8"/>
        <v>2.5</v>
      </c>
      <c r="M41" s="3"/>
      <c r="N41">
        <f>+Fasit!F18</f>
        <v>3</v>
      </c>
      <c r="O41">
        <f t="shared" si="4"/>
        <v>-2</v>
      </c>
      <c r="P41" s="3"/>
      <c r="Q41" s="3">
        <v>0</v>
      </c>
      <c r="R41">
        <f t="shared" si="5"/>
        <v>15</v>
      </c>
      <c r="S41">
        <f t="shared" si="6"/>
        <v>18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12</v>
      </c>
      <c r="D42" s="15">
        <f t="shared" si="2"/>
        <v>30</v>
      </c>
      <c r="E42" s="3"/>
      <c r="F42">
        <f>+Fasit!B19</f>
        <v>6</v>
      </c>
      <c r="G42">
        <f t="shared" si="3"/>
        <v>6</v>
      </c>
      <c r="H42" s="3"/>
      <c r="I42" s="22"/>
      <c r="J42" s="8" t="s">
        <v>9</v>
      </c>
      <c r="K42">
        <f t="shared" si="7"/>
        <v>3</v>
      </c>
      <c r="L42" s="15">
        <f t="shared" si="8"/>
        <v>7.5</v>
      </c>
      <c r="M42" s="3"/>
      <c r="N42">
        <f>+Fasit!F19</f>
        <v>5</v>
      </c>
      <c r="O42">
        <f t="shared" si="4"/>
        <v>-2</v>
      </c>
      <c r="P42" s="3"/>
      <c r="Q42" s="3">
        <v>1</v>
      </c>
      <c r="R42">
        <f t="shared" si="5"/>
        <v>14</v>
      </c>
      <c r="S42">
        <f t="shared" si="6"/>
        <v>14</v>
      </c>
      <c r="T42" s="3"/>
      <c r="U42" s="3"/>
      <c r="V42" s="3"/>
      <c r="W42" s="3">
        <v>-2</v>
      </c>
      <c r="X42">
        <f t="shared" si="9"/>
        <v>2</v>
      </c>
      <c r="Y42">
        <f t="shared" si="10"/>
        <v>1</v>
      </c>
      <c r="Z42" s="7"/>
      <c r="AA42" s="26">
        <f t="shared" si="11"/>
        <v>5</v>
      </c>
      <c r="AB42" s="46">
        <f t="shared" si="12"/>
        <v>2.5</v>
      </c>
      <c r="AC42" s="7"/>
      <c r="AD42" s="21">
        <f>+AA42*-9</f>
        <v>-45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5</v>
      </c>
      <c r="D43" s="15">
        <f t="shared" si="2"/>
        <v>12.5</v>
      </c>
      <c r="E43" s="3"/>
      <c r="F43">
        <f>+Fasit!B20</f>
        <v>11</v>
      </c>
      <c r="G43">
        <f t="shared" si="3"/>
        <v>-6</v>
      </c>
      <c r="H43" s="3"/>
      <c r="I43" s="22"/>
      <c r="J43" s="8" t="s">
        <v>12</v>
      </c>
      <c r="K43">
        <f t="shared" si="7"/>
        <v>7</v>
      </c>
      <c r="L43" s="15">
        <f t="shared" si="8"/>
        <v>17.5</v>
      </c>
      <c r="M43" s="3"/>
      <c r="N43">
        <f>+Fasit!F20</f>
        <v>9</v>
      </c>
      <c r="O43">
        <f t="shared" si="4"/>
        <v>-2</v>
      </c>
      <c r="P43" s="3"/>
      <c r="Q43" s="3">
        <v>2</v>
      </c>
      <c r="R43">
        <f t="shared" si="5"/>
        <v>3</v>
      </c>
      <c r="S43">
        <f t="shared" si="6"/>
        <v>1</v>
      </c>
      <c r="T43" s="3"/>
      <c r="U43" s="3"/>
      <c r="V43" s="3"/>
      <c r="W43" s="3">
        <v>-1</v>
      </c>
      <c r="X43">
        <f t="shared" si="9"/>
        <v>6</v>
      </c>
      <c r="Y43">
        <f t="shared" si="10"/>
        <v>6</v>
      </c>
      <c r="Z43" s="7"/>
      <c r="AA43" s="26">
        <f t="shared" si="11"/>
        <v>15</v>
      </c>
      <c r="AB43" s="46">
        <f t="shared" si="12"/>
        <v>15</v>
      </c>
      <c r="AC43" s="7"/>
      <c r="AD43" s="21">
        <f>+AA43*6</f>
        <v>90</v>
      </c>
      <c r="AE43" s="21">
        <f>+AB43*9</f>
        <v>135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14</v>
      </c>
      <c r="D44" s="15">
        <f t="shared" si="2"/>
        <v>35</v>
      </c>
      <c r="E44" s="3"/>
      <c r="F44">
        <f>+Fasit!B21</f>
        <v>5</v>
      </c>
      <c r="G44">
        <f t="shared" si="3"/>
        <v>9</v>
      </c>
      <c r="H44" s="3"/>
      <c r="I44" s="22"/>
      <c r="J44" s="19" t="s">
        <v>60</v>
      </c>
      <c r="K44">
        <f t="shared" si="7"/>
        <v>12</v>
      </c>
      <c r="L44" s="15">
        <f t="shared" si="8"/>
        <v>30</v>
      </c>
      <c r="M44" s="3"/>
      <c r="N44">
        <f>+Fasit!F21</f>
        <v>6</v>
      </c>
      <c r="O44">
        <f t="shared" si="4"/>
        <v>6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15</v>
      </c>
      <c r="Y44">
        <f t="shared" si="10"/>
        <v>18</v>
      </c>
      <c r="Z44" s="7"/>
      <c r="AA44" s="26">
        <f t="shared" si="11"/>
        <v>37.5</v>
      </c>
      <c r="AB44" s="46">
        <f t="shared" si="12"/>
        <v>45</v>
      </c>
      <c r="AC44" s="7"/>
      <c r="AD44" s="21">
        <f>+AA44*10</f>
        <v>375</v>
      </c>
      <c r="AE44" s="21">
        <f>+AB44*10</f>
        <v>450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4</v>
      </c>
      <c r="D45" s="15">
        <f t="shared" si="2"/>
        <v>10</v>
      </c>
      <c r="E45" s="3"/>
      <c r="F45">
        <f>+Fasit!B22</f>
        <v>7</v>
      </c>
      <c r="G45">
        <f t="shared" si="3"/>
        <v>-3</v>
      </c>
      <c r="H45" s="3"/>
      <c r="I45" s="22"/>
      <c r="J45" s="19" t="s">
        <v>15</v>
      </c>
      <c r="K45">
        <f t="shared" si="7"/>
        <v>6</v>
      </c>
      <c r="L45" s="15">
        <f t="shared" si="8"/>
        <v>15</v>
      </c>
      <c r="M45" s="3"/>
      <c r="N45">
        <f>+Fasit!F22</f>
        <v>4</v>
      </c>
      <c r="O45">
        <f t="shared" si="4"/>
        <v>2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14</v>
      </c>
      <c r="Y45">
        <f t="shared" si="10"/>
        <v>14</v>
      </c>
      <c r="Z45" s="7"/>
      <c r="AA45" s="26">
        <f t="shared" si="11"/>
        <v>35</v>
      </c>
      <c r="AB45" s="46">
        <f t="shared" si="12"/>
        <v>35</v>
      </c>
      <c r="AC45" s="7"/>
      <c r="AD45" s="21">
        <f>+AA45*6</f>
        <v>210</v>
      </c>
      <c r="AE45" s="21">
        <f>+AB45*9</f>
        <v>315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1</v>
      </c>
      <c r="D46" s="15">
        <f t="shared" si="2"/>
        <v>2.5</v>
      </c>
      <c r="E46" s="3"/>
      <c r="F46">
        <f>+Fasit!B23</f>
        <v>0</v>
      </c>
      <c r="G46">
        <f t="shared" si="3"/>
        <v>1</v>
      </c>
      <c r="H46" s="3"/>
      <c r="I46" s="22"/>
      <c r="J46" s="19" t="s">
        <v>16</v>
      </c>
      <c r="K46">
        <f t="shared" si="7"/>
        <v>2</v>
      </c>
      <c r="L46" s="15">
        <f t="shared" si="8"/>
        <v>5</v>
      </c>
      <c r="M46" s="3"/>
      <c r="N46">
        <f>+Fasit!F23</f>
        <v>3</v>
      </c>
      <c r="O46">
        <f t="shared" si="4"/>
        <v>-1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3</v>
      </c>
      <c r="Y46">
        <f t="shared" si="10"/>
        <v>1</v>
      </c>
      <c r="Z46" s="7"/>
      <c r="AA46" s="26">
        <f t="shared" si="11"/>
        <v>7.5</v>
      </c>
      <c r="AB46" s="46">
        <f t="shared" si="12"/>
        <v>2.5</v>
      </c>
      <c r="AC46" s="7"/>
      <c r="AD46" s="21">
        <f>+AA46*-9</f>
        <v>-67.5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0</v>
      </c>
      <c r="D47" s="15">
        <f t="shared" si="2"/>
        <v>0</v>
      </c>
      <c r="E47" s="3"/>
      <c r="F47">
        <f>+Fasit!B24</f>
        <v>1</v>
      </c>
      <c r="G47">
        <f t="shared" si="3"/>
        <v>-1</v>
      </c>
      <c r="H47" s="3"/>
      <c r="I47" s="22"/>
      <c r="J47" s="19" t="s">
        <v>61</v>
      </c>
      <c r="K47">
        <f t="shared" si="7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0</v>
      </c>
      <c r="D48" s="15">
        <f t="shared" si="2"/>
        <v>0</v>
      </c>
      <c r="E48" s="3"/>
      <c r="F48">
        <f>+Fasit!B25</f>
        <v>0</v>
      </c>
      <c r="G48">
        <f t="shared" si="3"/>
        <v>0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562.5</v>
      </c>
      <c r="AE50" s="84">
        <f>SUM(AE40:AE49)</f>
        <v>900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6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1</v>
      </c>
      <c r="K67" s="11">
        <f>SUM(K69:K108)</f>
        <v>10</v>
      </c>
      <c r="L67" s="11">
        <f>SUM(L69:L108)</f>
        <v>8</v>
      </c>
      <c r="M67" s="11">
        <f>SUM(M69:M108)</f>
        <v>30</v>
      </c>
      <c r="N67" s="11">
        <f>SUM(N69:N108)</f>
        <v>24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281</v>
      </c>
      <c r="Z67" s="7">
        <f>SUM(Z69:Z108)</f>
        <v>2067</v>
      </c>
      <c r="AA67" s="7">
        <f>SUM(AA69:AA108)</f>
        <v>1997</v>
      </c>
      <c r="AC67" s="7">
        <f>SUM(AC69:AC108)</f>
        <v>266</v>
      </c>
      <c r="AD67" s="7">
        <f>SUM(AD69:AD108)</f>
        <v>2000</v>
      </c>
      <c r="AE67" s="7">
        <f>SUM(AE69:AE108)</f>
        <v>1944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MID(Over!K10,1,1)</f>
        <v>S</v>
      </c>
      <c r="C69" s="7" t="str">
        <f>MID(Over!K10,2,2)</f>
        <v>P </v>
      </c>
      <c r="D69" s="7" t="str">
        <f>MID(Over!K10,4,2)</f>
        <v>1 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0</v>
      </c>
      <c r="L69" s="30">
        <f>+AC69-Fasit!G56</f>
        <v>0</v>
      </c>
      <c r="M69" s="13">
        <f aca="true" t="shared" si="13" ref="M69:M108">+ABS(K69)</f>
        <v>0</v>
      </c>
      <c r="N69" s="8">
        <f aca="true" t="shared" si="14" ref="N69:N108">+ABS(L69)</f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2</v>
      </c>
      <c r="Z69">
        <f aca="true" t="shared" si="15" ref="Z69:Z108">+Y69*Y69</f>
        <v>4</v>
      </c>
      <c r="AA69">
        <f>+Y69*Fasit!F56</f>
        <v>4</v>
      </c>
      <c r="AC69" s="14">
        <f>MATCH(D69,Poeng!$B$2:$B$17,0)</f>
        <v>2</v>
      </c>
      <c r="AD69">
        <f aca="true" t="shared" si="16" ref="AD69:AD108">+AC69*AC69</f>
        <v>4</v>
      </c>
      <c r="AE69">
        <f>+AC69*Fasit!G56</f>
        <v>4</v>
      </c>
    </row>
    <row r="70" spans="1:31" ht="12.75">
      <c r="A70" s="3">
        <f aca="true" t="shared" si="17" ref="A70:A108">+A69+1</f>
        <v>2</v>
      </c>
      <c r="B70" s="7" t="str">
        <f>MID(Over!K11,1,1)</f>
        <v>S</v>
      </c>
      <c r="C70" s="7" t="str">
        <f>MID(Over!K11,2,2)</f>
        <v>R-</v>
      </c>
      <c r="D70" s="7" t="str">
        <f>MID(Over!K11,4,2)</f>
        <v>4-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-2</v>
      </c>
      <c r="L70" s="30">
        <f>+AC70-Fasit!G57</f>
        <v>-2</v>
      </c>
      <c r="M70" s="13">
        <f t="shared" si="13"/>
        <v>2</v>
      </c>
      <c r="N70" s="8">
        <f t="shared" si="14"/>
        <v>2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7</v>
      </c>
      <c r="Z70">
        <f t="shared" si="15"/>
        <v>49</v>
      </c>
      <c r="AA70">
        <f>+Y70*Fasit!F57</f>
        <v>63</v>
      </c>
      <c r="AC70" s="14">
        <f>MATCH(D70,Poeng!$B$2:$B$17,0)</f>
        <v>10</v>
      </c>
      <c r="AD70">
        <f t="shared" si="16"/>
        <v>100</v>
      </c>
      <c r="AE70">
        <f>+AC70*Fasit!G57</f>
        <v>120</v>
      </c>
    </row>
    <row r="71" spans="1:31" ht="12.75">
      <c r="A71" s="3">
        <f t="shared" si="17"/>
        <v>3</v>
      </c>
      <c r="B71" s="7" t="str">
        <f>MID(Over!K12,1,1)</f>
        <v>L</v>
      </c>
      <c r="C71" s="7" t="str">
        <f>MID(Over!K12,2,2)</f>
        <v>O-</v>
      </c>
      <c r="D71" s="7" t="str">
        <f>MID(Over!K12,4,2)</f>
        <v>1 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1</v>
      </c>
      <c r="K71" s="29">
        <f>+Y71-Fasit!F58</f>
        <v>1</v>
      </c>
      <c r="L71" s="30">
        <f>+AC71-Fasit!G58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LU</v>
      </c>
      <c r="Y71" s="14">
        <f>MATCH(C71,Poeng!$C$2:$C$17,0)</f>
        <v>4</v>
      </c>
      <c r="Z71">
        <f t="shared" si="15"/>
        <v>16</v>
      </c>
      <c r="AA71">
        <f>+Y71*Fasit!F58</f>
        <v>12</v>
      </c>
      <c r="AC71" s="14">
        <f>MATCH(D71,Poeng!$B$2:$B$17,0)</f>
        <v>2</v>
      </c>
      <c r="AD71">
        <f t="shared" si="16"/>
        <v>4</v>
      </c>
      <c r="AE71">
        <f>+AC71*Fasit!G58</f>
        <v>4</v>
      </c>
    </row>
    <row r="72" spans="1:31" ht="12.75">
      <c r="A72" s="3">
        <f t="shared" si="17"/>
        <v>4</v>
      </c>
      <c r="B72" s="7" t="str">
        <f>MID(Over!K13,1,1)</f>
        <v>U</v>
      </c>
      <c r="C72" s="7" t="str">
        <f>MID(Over!K13,2,2)</f>
        <v>O </v>
      </c>
      <c r="D72" s="7" t="str">
        <f>MID(Over!K13,4,2)</f>
        <v>3+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0</v>
      </c>
      <c r="L72" s="30">
        <f>+AC72-Fasit!G59</f>
        <v>-1</v>
      </c>
      <c r="M72" s="13">
        <f t="shared" si="13"/>
        <v>0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5</v>
      </c>
      <c r="Z72">
        <f t="shared" si="15"/>
        <v>25</v>
      </c>
      <c r="AA72">
        <f>+Y72*Fasit!F59</f>
        <v>25</v>
      </c>
      <c r="AC72" s="14">
        <f>MATCH(D72,Poeng!$B$2:$B$17,0)</f>
        <v>9</v>
      </c>
      <c r="AD72">
        <f t="shared" si="16"/>
        <v>81</v>
      </c>
      <c r="AE72">
        <f>+AC72*Fasit!G59</f>
        <v>90</v>
      </c>
    </row>
    <row r="73" spans="1:31" ht="12.75">
      <c r="A73" s="3">
        <f t="shared" si="17"/>
        <v>5</v>
      </c>
      <c r="B73" s="7" t="str">
        <f>MID(Over!K14,1,1)</f>
        <v>L</v>
      </c>
      <c r="C73" s="7" t="str">
        <f>MID(Over!K14,2,2)</f>
        <v>O+</v>
      </c>
      <c r="D73" s="7" t="str">
        <f>MID(Over!K14,4,2)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-1</v>
      </c>
      <c r="L73" s="30">
        <f>+AC73-Fasit!G60</f>
        <v>-1</v>
      </c>
      <c r="M73" s="13">
        <f t="shared" si="13"/>
        <v>1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6</v>
      </c>
      <c r="Z73">
        <f t="shared" si="15"/>
        <v>36</v>
      </c>
      <c r="AA73">
        <f>+Y73*Fasit!F60</f>
        <v>42</v>
      </c>
      <c r="AC73" s="14">
        <f>MATCH(D73,Poeng!$B$2:$B$17,0)</f>
        <v>8</v>
      </c>
      <c r="AD73">
        <f t="shared" si="16"/>
        <v>64</v>
      </c>
      <c r="AE73">
        <f>+AC73*Fasit!G60</f>
        <v>72</v>
      </c>
    </row>
    <row r="74" spans="1:31" ht="12.75">
      <c r="A74" s="3">
        <f t="shared" si="17"/>
        <v>6</v>
      </c>
      <c r="B74" s="7" t="str">
        <f>MID(Over!K15,1,1)</f>
        <v>L</v>
      </c>
      <c r="C74" s="7" t="str">
        <f>MID(Over!K15,2,2)</f>
        <v>R </v>
      </c>
      <c r="D74" s="7" t="str">
        <f>MID(Over!K15,4,2)</f>
        <v>3 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1</v>
      </c>
      <c r="L74" s="30">
        <f>+AC74-Fasit!G61</f>
        <v>1</v>
      </c>
      <c r="M74" s="13">
        <f t="shared" si="13"/>
        <v>1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8</v>
      </c>
      <c r="Z74">
        <f t="shared" si="15"/>
        <v>64</v>
      </c>
      <c r="AA74">
        <f>+Y74*Fasit!F61</f>
        <v>56</v>
      </c>
      <c r="AC74" s="14">
        <f>MATCH(D74,Poeng!$B$2:$B$17,0)</f>
        <v>8</v>
      </c>
      <c r="AD74">
        <f t="shared" si="16"/>
        <v>64</v>
      </c>
      <c r="AE74">
        <f>+AC74*Fasit!G61</f>
        <v>56</v>
      </c>
    </row>
    <row r="75" spans="1:31" ht="12.75">
      <c r="A75" s="3">
        <f t="shared" si="17"/>
        <v>7</v>
      </c>
      <c r="B75" s="7" t="str">
        <f>MID(Over!K16,1,1)</f>
        <v>L</v>
      </c>
      <c r="C75" s="7" t="str">
        <f>MID(Over!K16,2,2)</f>
        <v>O+</v>
      </c>
      <c r="D75" s="7" t="str">
        <f>MID(Over!K16,4,2)</f>
        <v>3+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-1</v>
      </c>
      <c r="L75" s="30">
        <f>+AC75-Fasit!G62</f>
        <v>0</v>
      </c>
      <c r="M75" s="13">
        <f t="shared" si="13"/>
        <v>1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6</v>
      </c>
      <c r="Z75">
        <f t="shared" si="15"/>
        <v>36</v>
      </c>
      <c r="AA75">
        <f>+Y75*Fasit!F62</f>
        <v>42</v>
      </c>
      <c r="AC75" s="14">
        <f>MATCH(D75,Poeng!$B$2:$B$17,0)</f>
        <v>9</v>
      </c>
      <c r="AD75">
        <f t="shared" si="16"/>
        <v>81</v>
      </c>
      <c r="AE75">
        <f>+AC75*Fasit!G62</f>
        <v>81</v>
      </c>
    </row>
    <row r="76" spans="1:31" ht="12.75">
      <c r="A76" s="3">
        <f t="shared" si="17"/>
        <v>8</v>
      </c>
      <c r="B76" s="7" t="str">
        <f>MID(Over!K17,1,1)</f>
        <v>L</v>
      </c>
      <c r="C76" s="7" t="str">
        <f>MID(Over!K17,2,2)</f>
        <v>O+</v>
      </c>
      <c r="D76" s="7" t="str">
        <f>MID(Over!K17,4,2)</f>
        <v>3 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0</v>
      </c>
      <c r="L76" s="30">
        <f>+AC76-Fasit!G63</f>
        <v>2</v>
      </c>
      <c r="M76" s="13">
        <f t="shared" si="13"/>
        <v>0</v>
      </c>
      <c r="N76" s="8">
        <f t="shared" si="14"/>
        <v>2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6</v>
      </c>
      <c r="Z76">
        <f t="shared" si="15"/>
        <v>36</v>
      </c>
      <c r="AA76">
        <f>+Y76*Fasit!F63</f>
        <v>36</v>
      </c>
      <c r="AC76" s="14">
        <f>MATCH(D76,Poeng!$B$2:$B$17,0)</f>
        <v>8</v>
      </c>
      <c r="AD76">
        <f t="shared" si="16"/>
        <v>64</v>
      </c>
      <c r="AE76">
        <f>+AC76*Fasit!G63</f>
        <v>48</v>
      </c>
    </row>
    <row r="77" spans="1:31" ht="12.75">
      <c r="A77" s="3">
        <f t="shared" si="17"/>
        <v>9</v>
      </c>
      <c r="B77" s="7" t="str">
        <f>MID(Over!K18,1,1)</f>
        <v>L</v>
      </c>
      <c r="C77" s="7" t="str">
        <f>MID(Over!K18,2,2)</f>
        <v>R </v>
      </c>
      <c r="D77" s="7" t="str">
        <f>MID(Over!K18,4,2)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2</v>
      </c>
      <c r="L77" s="30">
        <f>+AC77-Fasit!G64</f>
        <v>0</v>
      </c>
      <c r="M77" s="13">
        <f t="shared" si="13"/>
        <v>2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8</v>
      </c>
      <c r="Z77">
        <f t="shared" si="15"/>
        <v>64</v>
      </c>
      <c r="AA77">
        <f>+Y77*Fasit!F64</f>
        <v>48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MID(Over!K19,1,1)</f>
        <v>L</v>
      </c>
      <c r="C78" s="7" t="str">
        <f>MID(Over!K19,2,2)</f>
        <v>R </v>
      </c>
      <c r="D78" s="7" t="str">
        <f>MID(Over!K19,4,2)</f>
        <v>2-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4</v>
      </c>
      <c r="AD78">
        <f t="shared" si="16"/>
        <v>16</v>
      </c>
      <c r="AE78">
        <f>+AC78*Fasit!G65</f>
        <v>16</v>
      </c>
    </row>
    <row r="79" spans="1:31" ht="12.75">
      <c r="A79" s="3">
        <f t="shared" si="17"/>
        <v>11</v>
      </c>
      <c r="B79" s="7" t="str">
        <f>MID(Over!K20,1,1)</f>
        <v>L</v>
      </c>
      <c r="C79" s="7" t="str">
        <f>MID(Over!K20,2,2)</f>
        <v>O+</v>
      </c>
      <c r="D79" s="7" t="str">
        <f>MID(Over!K20,4,2)</f>
        <v>2+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1</v>
      </c>
      <c r="L79" s="30">
        <f>+AC79-Fasit!G66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6</v>
      </c>
      <c r="Z79">
        <f t="shared" si="15"/>
        <v>36</v>
      </c>
      <c r="AA79">
        <f>+Y79*Fasit!F66</f>
        <v>30</v>
      </c>
      <c r="AC79" s="14">
        <f>MATCH(D79,Poeng!$B$2:$B$17,0)</f>
        <v>6</v>
      </c>
      <c r="AD79">
        <f t="shared" si="16"/>
        <v>36</v>
      </c>
      <c r="AE79">
        <f>+AC79*Fasit!G66</f>
        <v>36</v>
      </c>
    </row>
    <row r="80" spans="1:31" ht="12.75">
      <c r="A80" s="3">
        <f t="shared" si="17"/>
        <v>12</v>
      </c>
      <c r="B80" s="7" t="str">
        <f>MID(Over!K21,1,1)</f>
        <v>L</v>
      </c>
      <c r="C80" s="7" t="str">
        <f>MID(Over!K21,2,2)</f>
        <v>O </v>
      </c>
      <c r="D80" s="7" t="str">
        <f>MID(Over!K21,4,2)</f>
        <v>2-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1</v>
      </c>
      <c r="M80" s="13">
        <f t="shared" si="13"/>
        <v>1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4</v>
      </c>
      <c r="AD80">
        <f t="shared" si="16"/>
        <v>16</v>
      </c>
      <c r="AE80">
        <f>+AC80*Fasit!G67</f>
        <v>12</v>
      </c>
    </row>
    <row r="81" spans="1:31" ht="12.75">
      <c r="A81" s="3">
        <f t="shared" si="17"/>
        <v>13</v>
      </c>
      <c r="B81" s="7" t="str">
        <f>MID(Over!K22,1,1)</f>
        <v>L</v>
      </c>
      <c r="C81" s="7" t="str">
        <f>MID(Over!K22,2,2)</f>
        <v>O+</v>
      </c>
      <c r="D81" s="7" t="str">
        <f>MID(Over!K22,4,2)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1</v>
      </c>
      <c r="L81" s="30">
        <f>+AC81-Fasit!G68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6</v>
      </c>
      <c r="Z81">
        <f t="shared" si="15"/>
        <v>36</v>
      </c>
      <c r="AA81">
        <f>+Y81*Fasit!F68</f>
        <v>30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MID(Over!K23,1,1)</f>
        <v>L</v>
      </c>
      <c r="C82" s="7" t="str">
        <f>MID(Over!K23,2,2)</f>
        <v>R </v>
      </c>
      <c r="D82" s="7" t="str">
        <f>MID(Over!K23,4,2)</f>
        <v>3 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2</v>
      </c>
      <c r="L82" s="30">
        <f>+AC82-Fasit!G69</f>
        <v>1</v>
      </c>
      <c r="M82" s="13">
        <f t="shared" si="13"/>
        <v>2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8</v>
      </c>
      <c r="Z82">
        <f t="shared" si="15"/>
        <v>64</v>
      </c>
      <c r="AA82">
        <f>+Y82*Fasit!F69</f>
        <v>48</v>
      </c>
      <c r="AC82" s="14">
        <f>MATCH(D82,Poeng!$B$2:$B$17,0)</f>
        <v>8</v>
      </c>
      <c r="AD82">
        <f t="shared" si="16"/>
        <v>64</v>
      </c>
      <c r="AE82">
        <f>+AC82*Fasit!G69</f>
        <v>56</v>
      </c>
    </row>
    <row r="83" spans="1:31" ht="12.75">
      <c r="A83" s="3">
        <f t="shared" si="17"/>
        <v>15</v>
      </c>
      <c r="B83" s="7" t="str">
        <f>MID(Over!K24,1,1)</f>
        <v>L</v>
      </c>
      <c r="C83" s="7" t="str">
        <f>MID(Over!K24,2,2)</f>
        <v>R-</v>
      </c>
      <c r="D83" s="7" t="str">
        <f>MID(Over!K24,4,2)</f>
        <v>3-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2</v>
      </c>
      <c r="L83" s="30">
        <f>+AC83-Fasit!G70</f>
        <v>1</v>
      </c>
      <c r="M83" s="13">
        <f t="shared" si="13"/>
        <v>2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7</v>
      </c>
      <c r="Z83">
        <f t="shared" si="15"/>
        <v>49</v>
      </c>
      <c r="AA83">
        <f>+Y83*Fasit!F70</f>
        <v>35</v>
      </c>
      <c r="AC83" s="14">
        <f>MATCH(D83,Poeng!$B$2:$B$17,0)</f>
        <v>7</v>
      </c>
      <c r="AD83">
        <f t="shared" si="16"/>
        <v>49</v>
      </c>
      <c r="AE83">
        <f>+AC83*Fasit!G70</f>
        <v>42</v>
      </c>
    </row>
    <row r="84" spans="1:31" ht="12.75">
      <c r="A84" s="3">
        <f t="shared" si="17"/>
        <v>16</v>
      </c>
      <c r="B84" s="7" t="str">
        <f>MID(Over!K25,1,1)</f>
        <v>L</v>
      </c>
      <c r="C84" s="7" t="str">
        <f>MID(Over!K25,2,2)</f>
        <v>R-</v>
      </c>
      <c r="D84" s="7" t="str">
        <f>MID(Over!K25,4,2)</f>
        <v>3 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1</v>
      </c>
      <c r="L84" s="30">
        <f>+AC84-Fasit!G71</f>
        <v>1</v>
      </c>
      <c r="M84" s="13">
        <f t="shared" si="13"/>
        <v>1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7</v>
      </c>
      <c r="Z84">
        <f t="shared" si="15"/>
        <v>49</v>
      </c>
      <c r="AA84">
        <f>+Y84*Fasit!F71</f>
        <v>42</v>
      </c>
      <c r="AC84" s="14">
        <f>MATCH(D84,Poeng!$B$2:$B$17,0)</f>
        <v>8</v>
      </c>
      <c r="AD84">
        <f t="shared" si="16"/>
        <v>64</v>
      </c>
      <c r="AE84">
        <f>+AC84*Fasit!G71</f>
        <v>56</v>
      </c>
    </row>
    <row r="85" spans="1:31" ht="12.75">
      <c r="A85" s="3">
        <f t="shared" si="17"/>
        <v>17</v>
      </c>
      <c r="B85" s="7" t="str">
        <f>MID(Over!K26,1,1)</f>
        <v>L</v>
      </c>
      <c r="C85" s="7" t="str">
        <f>MID(Over!K26,2,2)</f>
        <v>R </v>
      </c>
      <c r="D85" s="7" t="str">
        <f>MID(Over!K26,4,2)</f>
        <v>3+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0</v>
      </c>
      <c r="M85" s="13">
        <f t="shared" si="13"/>
        <v>0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9</v>
      </c>
      <c r="AD85">
        <f t="shared" si="16"/>
        <v>81</v>
      </c>
      <c r="AE85">
        <f>+AC85*Fasit!G72</f>
        <v>81</v>
      </c>
    </row>
    <row r="86" spans="1:31" ht="12.75">
      <c r="A86" s="3">
        <f t="shared" si="17"/>
        <v>18</v>
      </c>
      <c r="B86" s="7" t="str">
        <f>MID(Over!K27,1,1)</f>
        <v>L</v>
      </c>
      <c r="C86" s="7" t="str">
        <f>MID(Over!K27,2,2)</f>
        <v>R </v>
      </c>
      <c r="D86" s="7" t="str">
        <f>MID(Over!K27,4,2)</f>
        <v>3-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-1</v>
      </c>
      <c r="M86" s="13">
        <f t="shared" si="13"/>
        <v>1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7</v>
      </c>
      <c r="AD86">
        <f t="shared" si="16"/>
        <v>49</v>
      </c>
      <c r="AE86">
        <f>+AC86*Fasit!G73</f>
        <v>56</v>
      </c>
    </row>
    <row r="87" spans="1:31" ht="12.75">
      <c r="A87" s="3">
        <f t="shared" si="17"/>
        <v>19</v>
      </c>
      <c r="B87" s="7" t="str">
        <f>MID(Over!K28,1,1)</f>
        <v>L</v>
      </c>
      <c r="C87" s="7" t="str">
        <f>MID(Over!K28,2,2)</f>
        <v>O+</v>
      </c>
      <c r="D87" s="7" t="str">
        <f>MID(Over!K28,4,2)</f>
        <v>2+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1</v>
      </c>
      <c r="L87" s="30">
        <f>+AC87-Fasit!G74</f>
        <v>1</v>
      </c>
      <c r="M87" s="13">
        <f t="shared" si="13"/>
        <v>1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6</v>
      </c>
      <c r="Z87">
        <f t="shared" si="15"/>
        <v>36</v>
      </c>
      <c r="AA87">
        <f>+Y87*Fasit!F74</f>
        <v>30</v>
      </c>
      <c r="AC87" s="14">
        <f>MATCH(D87,Poeng!$B$2:$B$17,0)</f>
        <v>6</v>
      </c>
      <c r="AD87">
        <f t="shared" si="16"/>
        <v>36</v>
      </c>
      <c r="AE87">
        <f>+AC87*Fasit!G74</f>
        <v>30</v>
      </c>
    </row>
    <row r="88" spans="1:31" ht="12.75">
      <c r="A88" s="3">
        <f t="shared" si="17"/>
        <v>20</v>
      </c>
      <c r="B88" s="7" t="str">
        <f>MID(Over!K29,1,1)</f>
        <v>L</v>
      </c>
      <c r="C88" s="7" t="str">
        <f>MID(Over!K29,2,2)</f>
        <v>R+</v>
      </c>
      <c r="D88" s="7" t="str">
        <f>MID(Over!K29,4,2)</f>
        <v>3 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8</v>
      </c>
      <c r="AD88">
        <f t="shared" si="16"/>
        <v>64</v>
      </c>
      <c r="AE88">
        <f>+AC88*Fasit!G75</f>
        <v>64</v>
      </c>
    </row>
    <row r="89" spans="1:31" ht="12.75">
      <c r="A89" s="3">
        <f t="shared" si="17"/>
        <v>21</v>
      </c>
      <c r="B89" s="7" t="str">
        <f>MID(Over!K30,1,1)</f>
        <v>L</v>
      </c>
      <c r="C89" s="7" t="str">
        <f>MID(Over!K30,2,2)</f>
        <v>R </v>
      </c>
      <c r="D89" s="7" t="str">
        <f>MID(Over!K30,4,2)</f>
        <v>3+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1</v>
      </c>
      <c r="L89" s="30">
        <f>+AC89-Fasit!G76</f>
        <v>1</v>
      </c>
      <c r="M89" s="13">
        <f t="shared" si="13"/>
        <v>1</v>
      </c>
      <c r="N89" s="8">
        <f t="shared" si="14"/>
        <v>1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8</v>
      </c>
      <c r="Z89">
        <f t="shared" si="15"/>
        <v>64</v>
      </c>
      <c r="AA89">
        <f>+Y89*Fasit!F76</f>
        <v>56</v>
      </c>
      <c r="AC89" s="14">
        <f>MATCH(D89,Poeng!$B$2:$B$17,0)</f>
        <v>9</v>
      </c>
      <c r="AD89">
        <f t="shared" si="16"/>
        <v>81</v>
      </c>
      <c r="AE89">
        <f>+AC89*Fasit!G76</f>
        <v>72</v>
      </c>
    </row>
    <row r="90" spans="1:31" ht="12.75">
      <c r="A90" s="3">
        <f t="shared" si="17"/>
        <v>22</v>
      </c>
      <c r="B90" s="7" t="str">
        <f>MID(Over!K31,1,1)</f>
        <v>L</v>
      </c>
      <c r="C90" s="7" t="str">
        <f>MID(Over!K31,2,2)</f>
        <v>R+</v>
      </c>
      <c r="D90" s="7" t="str">
        <f>MID(Over!K31,4,2)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1</v>
      </c>
      <c r="M90" s="13">
        <f t="shared" si="13"/>
        <v>0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8</v>
      </c>
      <c r="AD90">
        <f t="shared" si="16"/>
        <v>64</v>
      </c>
      <c r="AE90">
        <f>+AC90*Fasit!G77</f>
        <v>56</v>
      </c>
    </row>
    <row r="91" spans="1:31" ht="12.75">
      <c r="A91" s="3">
        <f t="shared" si="17"/>
        <v>23</v>
      </c>
      <c r="B91" s="7" t="str">
        <f>MID(Over!K32,1,1)</f>
        <v>L</v>
      </c>
      <c r="C91" s="7" t="str">
        <f>MID(Over!K32,2,2)</f>
        <v>O+</v>
      </c>
      <c r="D91" s="7" t="str">
        <f>MID(Over!K32,4,2)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0</v>
      </c>
      <c r="L91" s="30">
        <f>+AC91-Fasit!G78</f>
        <v>0</v>
      </c>
      <c r="M91" s="13">
        <f t="shared" si="13"/>
        <v>0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6</v>
      </c>
      <c r="Z91">
        <f t="shared" si="15"/>
        <v>36</v>
      </c>
      <c r="AA91">
        <f>+Y91*Fasit!F78</f>
        <v>36</v>
      </c>
      <c r="AC91" s="14">
        <f>MATCH(D91,Poeng!$B$2:$B$17,0)</f>
        <v>3</v>
      </c>
      <c r="AD91">
        <f t="shared" si="16"/>
        <v>9</v>
      </c>
      <c r="AE91">
        <f>+AC91*Fasit!G78</f>
        <v>9</v>
      </c>
    </row>
    <row r="92" spans="1:31" ht="12.75">
      <c r="A92" s="3">
        <f t="shared" si="17"/>
        <v>24</v>
      </c>
      <c r="B92" s="7" t="str">
        <f>MID(Over!K33,1,1)</f>
        <v>L</v>
      </c>
      <c r="C92" s="7" t="str">
        <f>MID(Over!K33,2,2)</f>
        <v>O+</v>
      </c>
      <c r="D92" s="7" t="str">
        <f>MID(Over!K33,4,2)</f>
        <v>3 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0</v>
      </c>
      <c r="L92" s="30">
        <f>+AC92-Fasit!G79</f>
        <v>1</v>
      </c>
      <c r="M92" s="13">
        <f t="shared" si="13"/>
        <v>0</v>
      </c>
      <c r="N92" s="8">
        <f t="shared" si="14"/>
        <v>1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6</v>
      </c>
      <c r="Z92">
        <f t="shared" si="15"/>
        <v>36</v>
      </c>
      <c r="AA92">
        <f>+Y92*Fasit!F79</f>
        <v>36</v>
      </c>
      <c r="AC92" s="14">
        <f>MATCH(D92,Poeng!$B$2:$B$17,0)</f>
        <v>8</v>
      </c>
      <c r="AD92">
        <f t="shared" si="16"/>
        <v>64</v>
      </c>
      <c r="AE92">
        <f>+AC92*Fasit!G79</f>
        <v>56</v>
      </c>
    </row>
    <row r="93" spans="1:31" ht="12.75">
      <c r="A93" s="3">
        <f t="shared" si="17"/>
        <v>25</v>
      </c>
      <c r="B93" s="7" t="str">
        <f>MID(Over!K34,1,1)</f>
        <v>L</v>
      </c>
      <c r="C93" s="7" t="str">
        <f>MID(Over!K34,2,2)</f>
        <v>O+</v>
      </c>
      <c r="D93" s="7" t="str">
        <f>MID(Over!K34,4,2)</f>
        <v>3-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1</v>
      </c>
      <c r="L93" s="30">
        <f>+AC93-Fasit!G80</f>
        <v>1</v>
      </c>
      <c r="M93" s="13">
        <f t="shared" si="13"/>
        <v>1</v>
      </c>
      <c r="N93" s="8">
        <f t="shared" si="14"/>
        <v>1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6</v>
      </c>
      <c r="Z93">
        <f t="shared" si="15"/>
        <v>36</v>
      </c>
      <c r="AA93">
        <f>+Y93*Fasit!F80</f>
        <v>30</v>
      </c>
      <c r="AC93" s="14">
        <f>MATCH(D93,Poeng!$B$2:$B$17,0)</f>
        <v>7</v>
      </c>
      <c r="AD93">
        <f t="shared" si="16"/>
        <v>49</v>
      </c>
      <c r="AE93">
        <f>+AC93*Fasit!G80</f>
        <v>42</v>
      </c>
    </row>
    <row r="94" spans="1:31" ht="12.75">
      <c r="A94" s="3">
        <f t="shared" si="17"/>
        <v>26</v>
      </c>
      <c r="B94" s="7" t="str">
        <f>MID(Over!K35,1,1)</f>
        <v>L</v>
      </c>
      <c r="C94" s="7" t="str">
        <f>MID(Over!K35,2,2)</f>
        <v>R </v>
      </c>
      <c r="D94" s="7" t="str">
        <f>MID(Over!K35,4,2)</f>
        <v>4-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-1</v>
      </c>
      <c r="L94" s="30">
        <f>+AC94-Fasit!G81</f>
        <v>1</v>
      </c>
      <c r="M94" s="13">
        <f t="shared" si="13"/>
        <v>1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8</v>
      </c>
      <c r="Z94">
        <f t="shared" si="15"/>
        <v>64</v>
      </c>
      <c r="AA94">
        <f>+Y94*Fasit!F81</f>
        <v>72</v>
      </c>
      <c r="AC94" s="14">
        <f>MATCH(D94,Poeng!$B$2:$B$17,0)</f>
        <v>10</v>
      </c>
      <c r="AD94">
        <f t="shared" si="16"/>
        <v>100</v>
      </c>
      <c r="AE94">
        <f>+AC94*Fasit!G81</f>
        <v>90</v>
      </c>
    </row>
    <row r="95" spans="1:31" ht="12.75">
      <c r="A95" s="3">
        <f t="shared" si="17"/>
        <v>27</v>
      </c>
      <c r="B95" s="7" t="str">
        <f>MID(Over!K36,1,1)</f>
        <v>L</v>
      </c>
      <c r="C95" s="7" t="str">
        <f>MID(Over!K36,2,2)</f>
        <v>O+</v>
      </c>
      <c r="D95" s="7" t="str">
        <f>MID(Over!K36,4,2)</f>
        <v>3+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-1</v>
      </c>
      <c r="L95" s="30">
        <f>+AC95-Fasit!G82</f>
        <v>-1</v>
      </c>
      <c r="M95" s="13">
        <f t="shared" si="13"/>
        <v>1</v>
      </c>
      <c r="N95" s="8">
        <f t="shared" si="14"/>
        <v>1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6</v>
      </c>
      <c r="Z95">
        <f t="shared" si="15"/>
        <v>36</v>
      </c>
      <c r="AA95">
        <f>+Y95*Fasit!F82</f>
        <v>42</v>
      </c>
      <c r="AC95" s="14">
        <f>MATCH(D95,Poeng!$B$2:$B$17,0)</f>
        <v>9</v>
      </c>
      <c r="AD95">
        <f t="shared" si="16"/>
        <v>81</v>
      </c>
      <c r="AE95">
        <f>+AC95*Fasit!G82</f>
        <v>90</v>
      </c>
    </row>
    <row r="96" spans="1:31" ht="12.75">
      <c r="A96" s="3">
        <f t="shared" si="17"/>
        <v>28</v>
      </c>
      <c r="B96" s="7" t="str">
        <f>MID(Over!K37,1,1)</f>
        <v>L</v>
      </c>
      <c r="C96" s="7" t="str">
        <f>MID(Over!K37,2,2)</f>
        <v>R+</v>
      </c>
      <c r="D96" s="7" t="str">
        <f>MID(Over!K37,4,2)</f>
        <v>3 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1</v>
      </c>
      <c r="M96" s="13">
        <f t="shared" si="13"/>
        <v>0</v>
      </c>
      <c r="N96" s="8">
        <f t="shared" si="14"/>
        <v>1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8</v>
      </c>
      <c r="AD96">
        <f t="shared" si="16"/>
        <v>64</v>
      </c>
      <c r="AE96">
        <f>+AC96*Fasit!G83</f>
        <v>56</v>
      </c>
    </row>
    <row r="97" spans="1:31" ht="12.75">
      <c r="A97" s="3">
        <f t="shared" si="17"/>
        <v>29</v>
      </c>
      <c r="B97" s="7" t="str">
        <f>MID(Over!K38,1,1)</f>
        <v>L</v>
      </c>
      <c r="C97" s="7" t="str">
        <f>MID(Over!K38,2,2)</f>
        <v>R </v>
      </c>
      <c r="D97" s="7" t="str">
        <f>MID(Over!K38,4,2)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0</v>
      </c>
      <c r="L97" s="30">
        <f>+AC97-Fasit!G84</f>
        <v>0</v>
      </c>
      <c r="M97" s="13">
        <f t="shared" si="13"/>
        <v>0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8</v>
      </c>
      <c r="Z97">
        <f t="shared" si="15"/>
        <v>64</v>
      </c>
      <c r="AA97">
        <f>+Y97*Fasit!F84</f>
        <v>64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MID(Over!K39,1,1)</f>
        <v>L</v>
      </c>
      <c r="C98" s="7" t="str">
        <f>MID(Over!K39,2,2)</f>
        <v>R+</v>
      </c>
      <c r="D98" s="7" t="str">
        <f>MID(Over!K39,4,2)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0</v>
      </c>
      <c r="L98" s="30">
        <f>+AC98-Fasit!G85</f>
        <v>0</v>
      </c>
      <c r="M98" s="13">
        <f t="shared" si="13"/>
        <v>0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9</v>
      </c>
      <c r="Z98">
        <f t="shared" si="15"/>
        <v>81</v>
      </c>
      <c r="AA98">
        <f>+Y98*Fasit!F85</f>
        <v>81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MID(Over!K40,1,1)</f>
        <v>L</v>
      </c>
      <c r="C99" s="7" t="str">
        <f>MID(Over!K40,2,2)</f>
        <v>R </v>
      </c>
      <c r="D99" s="7" t="str">
        <f>MID(Over!K40,4,2)</f>
        <v>3-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0</v>
      </c>
      <c r="M99" s="13">
        <f t="shared" si="13"/>
        <v>0</v>
      </c>
      <c r="N99" s="8">
        <f t="shared" si="14"/>
        <v>0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7</v>
      </c>
      <c r="AD99">
        <f t="shared" si="16"/>
        <v>49</v>
      </c>
      <c r="AE99">
        <f>+AC99*Fasit!G86</f>
        <v>49</v>
      </c>
    </row>
    <row r="100" spans="1:31" ht="12.75">
      <c r="A100" s="3">
        <f t="shared" si="17"/>
        <v>32</v>
      </c>
      <c r="B100" s="7" t="str">
        <f>MID(Over!K41,1,1)</f>
        <v>L</v>
      </c>
      <c r="C100" s="7" t="str">
        <f>MID(Over!K41,2,2)</f>
        <v>R </v>
      </c>
      <c r="D100" s="7" t="str">
        <f>MID(Over!K41,4,2)</f>
        <v>2+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1</v>
      </c>
      <c r="L100" s="30">
        <f>+AC100-Fasit!G87</f>
        <v>1</v>
      </c>
      <c r="M100" s="13">
        <f t="shared" si="13"/>
        <v>1</v>
      </c>
      <c r="N100" s="8">
        <f t="shared" si="14"/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8</v>
      </c>
      <c r="Z100">
        <f t="shared" si="15"/>
        <v>64</v>
      </c>
      <c r="AA100">
        <f>+Y100*Fasit!F87</f>
        <v>56</v>
      </c>
      <c r="AC100" s="14">
        <f>MATCH(D100,Poeng!$B$2:$B$17,0)</f>
        <v>6</v>
      </c>
      <c r="AD100">
        <f t="shared" si="16"/>
        <v>36</v>
      </c>
      <c r="AE100">
        <f>+AC100*Fasit!G87</f>
        <v>30</v>
      </c>
    </row>
    <row r="101" spans="1:31" ht="12.75">
      <c r="A101" s="3">
        <f t="shared" si="17"/>
        <v>33</v>
      </c>
      <c r="B101" s="7" t="str">
        <f>MID(Over!K42,1,1)</f>
        <v>L</v>
      </c>
      <c r="C101" s="7" t="str">
        <f>MID(Over!K42,2,2)</f>
        <v>R </v>
      </c>
      <c r="D101" s="7" t="str">
        <f>MID(Over!K42,4,2)</f>
        <v>3 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0</v>
      </c>
      <c r="M101" s="13">
        <f t="shared" si="13"/>
        <v>0</v>
      </c>
      <c r="N101" s="8">
        <f t="shared" si="14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8</v>
      </c>
      <c r="AD101">
        <f t="shared" si="16"/>
        <v>64</v>
      </c>
      <c r="AE101">
        <f>+AC101*Fasit!G88</f>
        <v>64</v>
      </c>
    </row>
    <row r="102" spans="1:31" ht="12.75">
      <c r="A102" s="3">
        <f t="shared" si="17"/>
        <v>34</v>
      </c>
      <c r="B102" s="7" t="str">
        <f>MID(Over!K43,1,1)</f>
        <v>L</v>
      </c>
      <c r="C102" s="7" t="str">
        <f>MID(Over!K43,2,2)</f>
        <v>O+</v>
      </c>
      <c r="D102" s="7" t="str">
        <f>MID(Over!K43,4,2)</f>
        <v>3-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1</v>
      </c>
      <c r="L102" s="30">
        <f>+AC102-Fasit!G89</f>
        <v>1</v>
      </c>
      <c r="M102" s="13">
        <f t="shared" si="13"/>
        <v>1</v>
      </c>
      <c r="N102" s="8">
        <f t="shared" si="14"/>
        <v>1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6</v>
      </c>
      <c r="Z102">
        <f t="shared" si="15"/>
        <v>36</v>
      </c>
      <c r="AA102">
        <f>+Y102*Fasit!F89</f>
        <v>30</v>
      </c>
      <c r="AC102" s="14">
        <f>MATCH(D102,Poeng!$B$2:$B$17,0)</f>
        <v>7</v>
      </c>
      <c r="AD102">
        <f t="shared" si="16"/>
        <v>49</v>
      </c>
      <c r="AE102">
        <f>+AC102*Fasit!G89</f>
        <v>42</v>
      </c>
    </row>
    <row r="103" spans="1:31" ht="12.75">
      <c r="A103" s="3">
        <f t="shared" si="17"/>
        <v>35</v>
      </c>
      <c r="B103" s="7" t="str">
        <f>MID(Over!K44,1,1)</f>
        <v>L</v>
      </c>
      <c r="C103" s="7" t="str">
        <f>MID(Over!K44,2,2)</f>
        <v>R </v>
      </c>
      <c r="D103" s="7" t="str">
        <f>MID(Over!K44,4,2)</f>
        <v>3+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-1</v>
      </c>
      <c r="M103" s="13">
        <f t="shared" si="13"/>
        <v>1</v>
      </c>
      <c r="N103" s="8">
        <f t="shared" si="14"/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9</v>
      </c>
      <c r="AD103">
        <f t="shared" si="16"/>
        <v>81</v>
      </c>
      <c r="AE103">
        <f>+AC103*Fasit!G90</f>
        <v>90</v>
      </c>
    </row>
    <row r="104" spans="1:31" ht="12.75">
      <c r="A104" s="3">
        <f t="shared" si="17"/>
        <v>36</v>
      </c>
      <c r="B104" s="7" t="str">
        <f>MID(Over!K45,1,1)</f>
        <v>L</v>
      </c>
      <c r="C104" s="7" t="str">
        <f>MID(Over!K45,2,2)</f>
        <v>O+</v>
      </c>
      <c r="D104" s="7" t="str">
        <f>MID(Over!K45,4,2)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-1</v>
      </c>
      <c r="L104" s="30">
        <f>+AC104-Fasit!G91</f>
        <v>0</v>
      </c>
      <c r="M104" s="13">
        <f t="shared" si="13"/>
        <v>1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6</v>
      </c>
      <c r="Z104">
        <f t="shared" si="15"/>
        <v>36</v>
      </c>
      <c r="AA104">
        <f>+Y104*Fasit!F91</f>
        <v>42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MID(Over!K46,1,1)</f>
        <v>L</v>
      </c>
      <c r="C105" s="7" t="str">
        <f>MID(Over!K46,2,2)</f>
        <v>R </v>
      </c>
      <c r="D105" s="7" t="str">
        <f>MID(Over!K46,4,2)</f>
        <v>1 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0</v>
      </c>
      <c r="L105" s="30">
        <f>+AC105-Fasit!G92</f>
        <v>0</v>
      </c>
      <c r="M105" s="13">
        <f t="shared" si="13"/>
        <v>0</v>
      </c>
      <c r="N105" s="8">
        <f t="shared" si="14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8</v>
      </c>
      <c r="Z105">
        <f t="shared" si="15"/>
        <v>64</v>
      </c>
      <c r="AA105">
        <f>+Y105*Fasit!F92</f>
        <v>64</v>
      </c>
      <c r="AC105" s="14">
        <f>MATCH(D105,Poeng!$B$2:$B$17,0)</f>
        <v>2</v>
      </c>
      <c r="AD105">
        <f t="shared" si="16"/>
        <v>4</v>
      </c>
      <c r="AE105">
        <f>+AC105*Fasit!G92</f>
        <v>4</v>
      </c>
    </row>
    <row r="106" spans="1:31" ht="12.75">
      <c r="A106" s="3">
        <f t="shared" si="17"/>
        <v>38</v>
      </c>
      <c r="B106" s="7" t="str">
        <f>MID(Over!K47,1,1)</f>
        <v>L</v>
      </c>
      <c r="C106" s="7" t="str">
        <f>MID(Over!K47,2,2)</f>
        <v>R-</v>
      </c>
      <c r="D106" s="7" t="str">
        <f>MID(Over!K47,4,2)</f>
        <v>1 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-2</v>
      </c>
      <c r="L106" s="30">
        <f>+AC106-Fasit!G93</f>
        <v>-1</v>
      </c>
      <c r="M106" s="13">
        <f t="shared" si="13"/>
        <v>2</v>
      </c>
      <c r="N106" s="8">
        <f t="shared" si="14"/>
        <v>1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7</v>
      </c>
      <c r="Z106">
        <f t="shared" si="15"/>
        <v>49</v>
      </c>
      <c r="AA106">
        <f>+Y106*Fasit!F93</f>
        <v>63</v>
      </c>
      <c r="AC106" s="14">
        <f>MATCH(D106,Poeng!$B$2:$B$17,0)</f>
        <v>2</v>
      </c>
      <c r="AD106">
        <f t="shared" si="16"/>
        <v>4</v>
      </c>
      <c r="AE106">
        <f>+AC106*Fasit!G93</f>
        <v>6</v>
      </c>
    </row>
    <row r="107" spans="1:31" ht="12.75">
      <c r="A107" s="3">
        <f t="shared" si="17"/>
        <v>39</v>
      </c>
      <c r="B107" s="7" t="str">
        <f>MID(Over!K48,1,1)</f>
        <v>L</v>
      </c>
      <c r="C107" s="7" t="str">
        <f>MID(Over!K48,2,2)</f>
        <v>R-</v>
      </c>
      <c r="D107" s="7" t="str">
        <f>MID(Over!K48,4,2)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0</v>
      </c>
      <c r="L107" s="30">
        <f>+AC107-Fasit!G94</f>
        <v>0</v>
      </c>
      <c r="M107" s="13">
        <f t="shared" si="13"/>
        <v>0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7</v>
      </c>
      <c r="Z107">
        <f t="shared" si="15"/>
        <v>49</v>
      </c>
      <c r="AA107">
        <f>+Y107*Fasit!F94</f>
        <v>49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MID(Over!K49,1,1)</f>
        <v>L</v>
      </c>
      <c r="C108" s="7" t="str">
        <f>MID(Over!K49,2,2)</f>
        <v>U-</v>
      </c>
      <c r="D108" s="7" t="str">
        <f>MID(Over!K49,4,2)</f>
        <v>3-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-1</v>
      </c>
      <c r="L108" s="30">
        <f>+AC108-Fasit!G95</f>
        <v>0</v>
      </c>
      <c r="M108" s="13">
        <f t="shared" si="13"/>
        <v>1</v>
      </c>
      <c r="N108" s="8">
        <f t="shared" si="14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10</v>
      </c>
      <c r="Z108">
        <f t="shared" si="15"/>
        <v>100</v>
      </c>
      <c r="AA108">
        <f>+Y108*Fasit!F95</f>
        <v>110</v>
      </c>
      <c r="AC108" s="14">
        <f>MATCH(D108,Poeng!$B$2:$B$17,0)</f>
        <v>7</v>
      </c>
      <c r="AD108">
        <f t="shared" si="16"/>
        <v>49</v>
      </c>
      <c r="AE108">
        <f>+AC108*Fasit!G95</f>
        <v>49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12.8515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+Over!L7</f>
        <v>7</v>
      </c>
      <c r="D7" s="1"/>
      <c r="E7" s="62" t="s">
        <v>106</v>
      </c>
      <c r="F7" s="3"/>
      <c r="G7" s="61" t="str">
        <f>+Over!L8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80.94875510616644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69.47437500000014</v>
      </c>
      <c r="AW11" s="15">
        <f>100-(POWER((D25/20),3))</f>
        <v>69.482421875</v>
      </c>
      <c r="AX11" s="15">
        <f>100-((POWER((100-D26),2.1))/4)</f>
        <v>41.72571010352117</v>
      </c>
      <c r="AY11" s="3"/>
      <c r="AZ11" s="15">
        <f>+AV11*0.2+AW11*0.4+AX11*0.4</f>
        <v>58.3781277914085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95.484375</v>
      </c>
      <c r="AW12" s="15">
        <f>100-(POWER((E25/20),3))</f>
        <v>69.482421875</v>
      </c>
      <c r="AX12" s="15">
        <f>100-((POWER((100-E26),2.1))/4)</f>
        <v>93.94573444272714</v>
      </c>
      <c r="AY12" s="3"/>
      <c r="AZ12" s="15">
        <f>+AV12*0.2+AW12*0.4+AX12*0.4</f>
        <v>84.46813752709085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100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69.47437500000014</v>
      </c>
      <c r="D15" s="15">
        <f t="shared" si="0"/>
        <v>69.482421875</v>
      </c>
      <c r="E15" s="15">
        <f t="shared" si="0"/>
        <v>41.72571010352117</v>
      </c>
      <c r="F15" s="3"/>
      <c r="G15" s="35">
        <f>+C15*0.2+D15*0.4+E15*0.4</f>
        <v>58.3781277914085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95.484375</v>
      </c>
      <c r="D16" s="15">
        <f t="shared" si="0"/>
        <v>69.482421875</v>
      </c>
      <c r="E16" s="15">
        <f t="shared" si="0"/>
        <v>93.94573444272714</v>
      </c>
      <c r="F16" s="3"/>
      <c r="G16" s="35">
        <f>+C16*0.2+D16*0.4+E16*0.4</f>
        <v>84.46813752709085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7.1</v>
      </c>
      <c r="D19" s="16">
        <f>+SQRT((Z67-(C19*C19*C10))/C10)</f>
        <v>1.577973383805951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6.325</v>
      </c>
      <c r="D20" s="16">
        <f>+SQRT((AD67-(C20*C20*C10))/C10)</f>
        <v>1.8491552125227337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0.3249999999999993</v>
      </c>
      <c r="E23" s="12">
        <f>+C20-Fasit!C10</f>
        <v>-0.125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32.49999999999993</v>
      </c>
      <c r="E24" s="15">
        <f>+(C20-Fasit!C10)*100</f>
        <v>-12.5</v>
      </c>
      <c r="F24" s="17"/>
      <c r="G24" s="1" t="s">
        <v>136</v>
      </c>
      <c r="H24" s="3"/>
      <c r="I24" s="10">
        <f>+AD50</f>
        <v>605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0</v>
      </c>
      <c r="D25" s="15">
        <f>100*M67/C10</f>
        <v>62.5</v>
      </c>
      <c r="E25" s="15">
        <f>100*N67/C10</f>
        <v>62.5</v>
      </c>
      <c r="F25" s="3"/>
      <c r="G25" s="1" t="s">
        <v>137</v>
      </c>
      <c r="H25" s="3"/>
      <c r="I25" s="10">
        <f>+AE50</f>
        <v>837.5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86.59093294427052</v>
      </c>
      <c r="E26" s="15">
        <f>100*(((AE67-(C20*Fasit!C10*C10))/C10)/(D20*Fasit!D10))</f>
        <v>95.43852334997011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0</v>
      </c>
      <c r="D38" s="15">
        <f t="shared" si="2"/>
        <v>0</v>
      </c>
      <c r="E38" s="3"/>
      <c r="F38">
        <f>+Fasit!B15</f>
        <v>1</v>
      </c>
      <c r="G38">
        <f t="shared" si="3"/>
        <v>-1</v>
      </c>
      <c r="H38" s="3"/>
      <c r="I38" s="3"/>
      <c r="J38" s="19" t="s">
        <v>25</v>
      </c>
      <c r="K38">
        <f aca="true" t="shared" si="7" ref="K38:K51">COUNTIF($D$69:$D$108,J38)</f>
        <v>0</v>
      </c>
      <c r="L38" s="15">
        <f aca="true" t="shared" si="8" ref="L38:L51">100*K38/$C$10</f>
        <v>0</v>
      </c>
      <c r="M38" s="3"/>
      <c r="N38">
        <f>+Fasit!F15</f>
        <v>4</v>
      </c>
      <c r="O38">
        <f t="shared" si="4"/>
        <v>-4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0</v>
      </c>
      <c r="D39" s="15">
        <f t="shared" si="2"/>
        <v>0</v>
      </c>
      <c r="E39" s="3"/>
      <c r="F39">
        <f>+Fasit!B16</f>
        <v>1</v>
      </c>
      <c r="G39">
        <f t="shared" si="3"/>
        <v>-1</v>
      </c>
      <c r="H39" s="3"/>
      <c r="I39" s="1"/>
      <c r="J39" s="8" t="s">
        <v>3</v>
      </c>
      <c r="K39">
        <f t="shared" si="7"/>
        <v>3</v>
      </c>
      <c r="L39" s="15">
        <f t="shared" si="8"/>
        <v>7.5</v>
      </c>
      <c r="M39" s="3"/>
      <c r="N39">
        <f>+Fasit!F16</f>
        <v>4</v>
      </c>
      <c r="O39">
        <f t="shared" si="4"/>
        <v>-1</v>
      </c>
      <c r="P39" s="3"/>
      <c r="Q39" s="3">
        <v>-2</v>
      </c>
      <c r="R39">
        <f t="shared" si="5"/>
        <v>1</v>
      </c>
      <c r="S39">
        <f t="shared" si="6"/>
        <v>3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2</v>
      </c>
      <c r="D40" s="15">
        <f t="shared" si="2"/>
        <v>5</v>
      </c>
      <c r="E40" s="3"/>
      <c r="F40">
        <f>+Fasit!B17</f>
        <v>1</v>
      </c>
      <c r="G40">
        <f t="shared" si="3"/>
        <v>1</v>
      </c>
      <c r="H40" s="3"/>
      <c r="I40" s="1"/>
      <c r="J40" s="8" t="s">
        <v>6</v>
      </c>
      <c r="K40">
        <f t="shared" si="7"/>
        <v>6</v>
      </c>
      <c r="L40" s="15">
        <f t="shared" si="8"/>
        <v>15</v>
      </c>
      <c r="M40" s="3"/>
      <c r="N40">
        <f>+Fasit!F17</f>
        <v>1</v>
      </c>
      <c r="O40">
        <f t="shared" si="4"/>
        <v>5</v>
      </c>
      <c r="P40" s="3"/>
      <c r="Q40" s="3">
        <v>-1</v>
      </c>
      <c r="R40">
        <f t="shared" si="5"/>
        <v>4</v>
      </c>
      <c r="S40">
        <f t="shared" si="6"/>
        <v>9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4</v>
      </c>
      <c r="D41" s="15">
        <f t="shared" si="2"/>
        <v>10</v>
      </c>
      <c r="E41" s="3"/>
      <c r="F41">
        <f>+Fasit!B18</f>
        <v>7</v>
      </c>
      <c r="G41">
        <f t="shared" si="3"/>
        <v>-3</v>
      </c>
      <c r="H41" s="3"/>
      <c r="I41" s="22"/>
      <c r="J41" s="19" t="s">
        <v>22</v>
      </c>
      <c r="K41">
        <f t="shared" si="7"/>
        <v>2</v>
      </c>
      <c r="L41" s="15">
        <f t="shared" si="8"/>
        <v>5</v>
      </c>
      <c r="M41" s="3"/>
      <c r="N41">
        <f>+Fasit!F18</f>
        <v>3</v>
      </c>
      <c r="O41">
        <f t="shared" si="4"/>
        <v>-1</v>
      </c>
      <c r="P41" s="3"/>
      <c r="Q41" s="3">
        <v>0</v>
      </c>
      <c r="R41">
        <f t="shared" si="5"/>
        <v>20</v>
      </c>
      <c r="S41">
        <f t="shared" si="6"/>
        <v>20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7</v>
      </c>
      <c r="D42" s="15">
        <f t="shared" si="2"/>
        <v>17.5</v>
      </c>
      <c r="E42" s="3"/>
      <c r="F42">
        <f>+Fasit!B19</f>
        <v>6</v>
      </c>
      <c r="G42">
        <f t="shared" si="3"/>
        <v>1</v>
      </c>
      <c r="H42" s="3"/>
      <c r="I42" s="22"/>
      <c r="J42" s="8" t="s">
        <v>9</v>
      </c>
      <c r="K42">
        <f t="shared" si="7"/>
        <v>9</v>
      </c>
      <c r="L42" s="15">
        <f t="shared" si="8"/>
        <v>22.5</v>
      </c>
      <c r="M42" s="3"/>
      <c r="N42">
        <f>+Fasit!F19</f>
        <v>5</v>
      </c>
      <c r="O42">
        <f t="shared" si="4"/>
        <v>4</v>
      </c>
      <c r="P42" s="3"/>
      <c r="Q42" s="3">
        <v>1</v>
      </c>
      <c r="R42">
        <f t="shared" si="5"/>
        <v>12</v>
      </c>
      <c r="S42">
        <f t="shared" si="6"/>
        <v>6</v>
      </c>
      <c r="T42" s="3"/>
      <c r="U42" s="3"/>
      <c r="V42" s="3"/>
      <c r="W42" s="3">
        <v>-2</v>
      </c>
      <c r="X42">
        <f t="shared" si="9"/>
        <v>1</v>
      </c>
      <c r="Y42">
        <f t="shared" si="10"/>
        <v>3</v>
      </c>
      <c r="Z42" s="7"/>
      <c r="AA42" s="26">
        <f t="shared" si="11"/>
        <v>2.5</v>
      </c>
      <c r="AB42" s="46">
        <f t="shared" si="12"/>
        <v>7.5</v>
      </c>
      <c r="AC42" s="7"/>
      <c r="AD42" s="21">
        <f>+AA42*-9</f>
        <v>-22.5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12</v>
      </c>
      <c r="D43" s="15">
        <f t="shared" si="2"/>
        <v>30</v>
      </c>
      <c r="E43" s="3"/>
      <c r="F43">
        <f>+Fasit!B20</f>
        <v>11</v>
      </c>
      <c r="G43">
        <f t="shared" si="3"/>
        <v>1</v>
      </c>
      <c r="H43" s="3"/>
      <c r="I43" s="22"/>
      <c r="J43" s="8" t="s">
        <v>12</v>
      </c>
      <c r="K43">
        <f t="shared" si="7"/>
        <v>10</v>
      </c>
      <c r="L43" s="15">
        <f t="shared" si="8"/>
        <v>25</v>
      </c>
      <c r="M43" s="3"/>
      <c r="N43">
        <f>+Fasit!F20</f>
        <v>9</v>
      </c>
      <c r="O43">
        <f t="shared" si="4"/>
        <v>1</v>
      </c>
      <c r="P43" s="3"/>
      <c r="Q43" s="3">
        <v>2</v>
      </c>
      <c r="R43">
        <f t="shared" si="5"/>
        <v>2</v>
      </c>
      <c r="S43">
        <f t="shared" si="6"/>
        <v>2</v>
      </c>
      <c r="T43" s="3"/>
      <c r="U43" s="3"/>
      <c r="V43" s="3"/>
      <c r="W43" s="3">
        <v>-1</v>
      </c>
      <c r="X43">
        <f t="shared" si="9"/>
        <v>4</v>
      </c>
      <c r="Y43">
        <f t="shared" si="10"/>
        <v>9</v>
      </c>
      <c r="Z43" s="7"/>
      <c r="AA43" s="26">
        <f t="shared" si="11"/>
        <v>10</v>
      </c>
      <c r="AB43" s="46">
        <f t="shared" si="12"/>
        <v>22.5</v>
      </c>
      <c r="AC43" s="7"/>
      <c r="AD43" s="21">
        <f>+AA43*6</f>
        <v>60</v>
      </c>
      <c r="AE43" s="21">
        <f>+AB43*9</f>
        <v>202.5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9</v>
      </c>
      <c r="D44" s="15">
        <f t="shared" si="2"/>
        <v>22.5</v>
      </c>
      <c r="E44" s="3"/>
      <c r="F44">
        <f>+Fasit!B21</f>
        <v>5</v>
      </c>
      <c r="G44">
        <f t="shared" si="3"/>
        <v>4</v>
      </c>
      <c r="H44" s="3"/>
      <c r="I44" s="22"/>
      <c r="J44" s="19" t="s">
        <v>60</v>
      </c>
      <c r="K44">
        <f t="shared" si="7"/>
        <v>7</v>
      </c>
      <c r="L44" s="15">
        <f t="shared" si="8"/>
        <v>17.5</v>
      </c>
      <c r="M44" s="3"/>
      <c r="N44">
        <f>+Fasit!F21</f>
        <v>6</v>
      </c>
      <c r="O44">
        <f t="shared" si="4"/>
        <v>1</v>
      </c>
      <c r="P44" s="3"/>
      <c r="Q44" s="3">
        <v>3</v>
      </c>
      <c r="R44">
        <f t="shared" si="5"/>
        <v>1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20</v>
      </c>
      <c r="Y44">
        <f t="shared" si="10"/>
        <v>20</v>
      </c>
      <c r="Z44" s="7"/>
      <c r="AA44" s="26">
        <f t="shared" si="11"/>
        <v>50</v>
      </c>
      <c r="AB44" s="46">
        <f t="shared" si="12"/>
        <v>50</v>
      </c>
      <c r="AC44" s="7"/>
      <c r="AD44" s="21">
        <f>+AA44*10</f>
        <v>500</v>
      </c>
      <c r="AE44" s="21">
        <f>+AB44*10</f>
        <v>500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4</v>
      </c>
      <c r="D45" s="15">
        <f t="shared" si="2"/>
        <v>10</v>
      </c>
      <c r="E45" s="3"/>
      <c r="F45">
        <f>+Fasit!B22</f>
        <v>7</v>
      </c>
      <c r="G45">
        <f t="shared" si="3"/>
        <v>-3</v>
      </c>
      <c r="H45" s="3"/>
      <c r="I45" s="22"/>
      <c r="J45" s="19" t="s">
        <v>15</v>
      </c>
      <c r="K45">
        <f t="shared" si="7"/>
        <v>1</v>
      </c>
      <c r="L45" s="15">
        <f t="shared" si="8"/>
        <v>2.5</v>
      </c>
      <c r="M45" s="3"/>
      <c r="N45">
        <f>+Fasit!F22</f>
        <v>4</v>
      </c>
      <c r="O45">
        <f t="shared" si="4"/>
        <v>-3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12</v>
      </c>
      <c r="Y45">
        <f t="shared" si="10"/>
        <v>6</v>
      </c>
      <c r="Z45" s="7"/>
      <c r="AA45" s="26">
        <f t="shared" si="11"/>
        <v>30</v>
      </c>
      <c r="AB45" s="46">
        <f t="shared" si="12"/>
        <v>15</v>
      </c>
      <c r="AC45" s="7"/>
      <c r="AD45" s="21">
        <f>+AA45*6</f>
        <v>180</v>
      </c>
      <c r="AE45" s="21">
        <f>+AB45*9</f>
        <v>135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1</v>
      </c>
      <c r="D46" s="15">
        <f t="shared" si="2"/>
        <v>2.5</v>
      </c>
      <c r="E46" s="3"/>
      <c r="F46">
        <f>+Fasit!B23</f>
        <v>0</v>
      </c>
      <c r="G46">
        <f t="shared" si="3"/>
        <v>1</v>
      </c>
      <c r="H46" s="3"/>
      <c r="I46" s="22"/>
      <c r="J46" s="19" t="s">
        <v>16</v>
      </c>
      <c r="K46">
        <f t="shared" si="7"/>
        <v>1</v>
      </c>
      <c r="L46" s="15">
        <f t="shared" si="8"/>
        <v>2.5</v>
      </c>
      <c r="M46" s="3"/>
      <c r="N46">
        <f>+Fasit!F23</f>
        <v>3</v>
      </c>
      <c r="O46">
        <f t="shared" si="4"/>
        <v>-2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2</v>
      </c>
      <c r="Y46">
        <f t="shared" si="10"/>
        <v>2</v>
      </c>
      <c r="Z46" s="7"/>
      <c r="AA46" s="26">
        <f t="shared" si="11"/>
        <v>5</v>
      </c>
      <c r="AB46" s="46">
        <f t="shared" si="12"/>
        <v>5</v>
      </c>
      <c r="AC46" s="7"/>
      <c r="AD46" s="21">
        <f>+AA46*-9</f>
        <v>-45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0</v>
      </c>
      <c r="D47" s="15">
        <f t="shared" si="2"/>
        <v>0</v>
      </c>
      <c r="E47" s="3"/>
      <c r="F47">
        <f>+Fasit!B24</f>
        <v>1</v>
      </c>
      <c r="G47">
        <f t="shared" si="3"/>
        <v>-1</v>
      </c>
      <c r="H47" s="3"/>
      <c r="I47" s="22"/>
      <c r="J47" s="19" t="s">
        <v>61</v>
      </c>
      <c r="K47">
        <f t="shared" si="7"/>
        <v>1</v>
      </c>
      <c r="L47" s="15">
        <f t="shared" si="8"/>
        <v>2.5</v>
      </c>
      <c r="M47" s="3"/>
      <c r="N47">
        <f>+Fasit!F24</f>
        <v>0</v>
      </c>
      <c r="O47">
        <f t="shared" si="4"/>
        <v>1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1</v>
      </c>
      <c r="Y47">
        <f t="shared" si="10"/>
        <v>0</v>
      </c>
      <c r="Z47" s="7"/>
      <c r="AA47" s="26">
        <f t="shared" si="11"/>
        <v>2.5</v>
      </c>
      <c r="AB47" s="46">
        <f t="shared" si="12"/>
        <v>0</v>
      </c>
      <c r="AC47" s="7"/>
      <c r="AD47" s="21">
        <f>+AA47*-27</f>
        <v>-67.5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1</v>
      </c>
      <c r="D48" s="15">
        <f t="shared" si="2"/>
        <v>2.5</v>
      </c>
      <c r="E48" s="3"/>
      <c r="F48">
        <f>+Fasit!B25</f>
        <v>0</v>
      </c>
      <c r="G48">
        <f t="shared" si="3"/>
        <v>1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605</v>
      </c>
      <c r="AE50" s="84">
        <f>SUM(AE40:AE49)</f>
        <v>837.5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7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 t="s">
        <v>126</v>
      </c>
      <c r="C61" s="49">
        <f>+B3</f>
        <v>0</v>
      </c>
      <c r="D61" s="3"/>
      <c r="E61" s="1" t="s">
        <v>127</v>
      </c>
      <c r="F61" s="51">
        <f>+E3</f>
        <v>0</v>
      </c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0</v>
      </c>
      <c r="K67" s="11">
        <f>SUM(K69:K108)</f>
        <v>13</v>
      </c>
      <c r="L67" s="11">
        <f>SUM(L69:L108)</f>
        <v>-5</v>
      </c>
      <c r="M67" s="11">
        <f>SUM(M69:M108)</f>
        <v>25</v>
      </c>
      <c r="N67" s="11">
        <f>SUM(N69:N108)</f>
        <v>25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284</v>
      </c>
      <c r="Z67" s="7">
        <f>SUM(Z69:Z108)</f>
        <v>2116</v>
      </c>
      <c r="AA67" s="7">
        <f>SUM(AA69:AA108)</f>
        <v>2023</v>
      </c>
      <c r="AC67" s="7">
        <f>SUM(AC69:AC108)</f>
        <v>253</v>
      </c>
      <c r="AD67" s="7">
        <f>SUM(AD69:AD108)</f>
        <v>1737</v>
      </c>
      <c r="AE67" s="7">
        <f>SUM(AE69:AE108)</f>
        <v>1809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MID(Over!L10,1,1)</f>
        <v>S</v>
      </c>
      <c r="C69" s="7" t="str">
        <f>MID(Over!L10,2,2)</f>
        <v>O-</v>
      </c>
      <c r="D69" s="7" t="str">
        <f>MID(Over!L10,4,2)</f>
        <v>1+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2</v>
      </c>
      <c r="L69" s="30">
        <f>+AC69-Fasit!G56</f>
        <v>1</v>
      </c>
      <c r="M69" s="13">
        <f aca="true" t="shared" si="13" ref="M69:M108">+ABS(K69)</f>
        <v>2</v>
      </c>
      <c r="N69" s="8">
        <f aca="true" t="shared" si="14" ref="N69:N108">+ABS(L69)</f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4</v>
      </c>
      <c r="Z69">
        <f aca="true" t="shared" si="15" ref="Z69:Z108">+Y69*Y69</f>
        <v>16</v>
      </c>
      <c r="AA69">
        <f>+Y69*Fasit!F56</f>
        <v>8</v>
      </c>
      <c r="AC69" s="14">
        <f>MATCH(D69,Poeng!$B$2:$B$17,0)</f>
        <v>3</v>
      </c>
      <c r="AD69">
        <f aca="true" t="shared" si="16" ref="AD69:AD108">+AC69*AC69</f>
        <v>9</v>
      </c>
      <c r="AE69">
        <f>+AC69*Fasit!G56</f>
        <v>6</v>
      </c>
    </row>
    <row r="70" spans="1:31" ht="12.75">
      <c r="A70" s="3">
        <f aca="true" t="shared" si="17" ref="A70:A108">+A69+1</f>
        <v>2</v>
      </c>
      <c r="B70" s="7" t="str">
        <f>MID(Over!L11,1,1)</f>
        <v>S</v>
      </c>
      <c r="C70" s="7" t="str">
        <f>MID(Over!L11,2,2)</f>
        <v>R+</v>
      </c>
      <c r="D70" s="7" t="str">
        <f>MID(Over!L11,4,2)</f>
        <v>4 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-1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t="shared" si="15"/>
        <v>81</v>
      </c>
      <c r="AA70">
        <f>+Y70*Fasit!F57</f>
        <v>81</v>
      </c>
      <c r="AC70" s="14">
        <f>MATCH(D70,Poeng!$B$2:$B$17,0)</f>
        <v>11</v>
      </c>
      <c r="AD70">
        <f t="shared" si="16"/>
        <v>121</v>
      </c>
      <c r="AE70">
        <f>+AC70*Fasit!G57</f>
        <v>132</v>
      </c>
    </row>
    <row r="71" spans="1:31" ht="12.75">
      <c r="A71" s="3">
        <f t="shared" si="17"/>
        <v>3</v>
      </c>
      <c r="B71" s="7" t="str">
        <f>MID(Over!L12,1,1)</f>
        <v>U</v>
      </c>
      <c r="C71" s="7" t="str">
        <f>MID(Over!L12,2,2)</f>
        <v>O-</v>
      </c>
      <c r="D71" s="7" t="str">
        <f>MID(Over!L12,4,2)</f>
        <v>2-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0</v>
      </c>
      <c r="K71" s="29">
        <f>+Y71-Fasit!F58</f>
        <v>1</v>
      </c>
      <c r="L71" s="30">
        <f>+AC71-Fasit!G58</f>
        <v>2</v>
      </c>
      <c r="M71" s="13">
        <f t="shared" si="13"/>
        <v>1</v>
      </c>
      <c r="N71" s="8">
        <f t="shared" si="14"/>
        <v>2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UU</v>
      </c>
      <c r="Y71" s="14">
        <f>MATCH(C71,Poeng!$C$2:$C$17,0)</f>
        <v>4</v>
      </c>
      <c r="Z71">
        <f t="shared" si="15"/>
        <v>16</v>
      </c>
      <c r="AA71">
        <f>+Y71*Fasit!F58</f>
        <v>12</v>
      </c>
      <c r="AC71" s="14">
        <f>MATCH(D71,Poeng!$B$2:$B$17,0)</f>
        <v>4</v>
      </c>
      <c r="AD71">
        <f t="shared" si="16"/>
        <v>16</v>
      </c>
      <c r="AE71">
        <f>+AC71*Fasit!G58</f>
        <v>8</v>
      </c>
    </row>
    <row r="72" spans="1:31" ht="12.75">
      <c r="A72" s="3">
        <f t="shared" si="17"/>
        <v>4</v>
      </c>
      <c r="B72" s="7" t="str">
        <f>MID(Over!L13,1,1)</f>
        <v>U</v>
      </c>
      <c r="C72" s="7" t="str">
        <f>MID(Over!L13,2,2)</f>
        <v>O </v>
      </c>
      <c r="D72" s="7" t="str">
        <f>MID(Over!L13,4,2)</f>
        <v>4-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0</v>
      </c>
      <c r="L72" s="30">
        <f>+AC72-Fasit!G59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5</v>
      </c>
      <c r="Z72">
        <f t="shared" si="15"/>
        <v>25</v>
      </c>
      <c r="AA72">
        <f>+Y72*Fasit!F59</f>
        <v>25</v>
      </c>
      <c r="AC72" s="14">
        <f>MATCH(D72,Poeng!$B$2:$B$17,0)</f>
        <v>10</v>
      </c>
      <c r="AD72">
        <f t="shared" si="16"/>
        <v>100</v>
      </c>
      <c r="AE72">
        <f>+AC72*Fasit!G59</f>
        <v>100</v>
      </c>
    </row>
    <row r="73" spans="1:31" ht="12.75">
      <c r="A73" s="3">
        <f t="shared" si="17"/>
        <v>5</v>
      </c>
      <c r="B73" s="7" t="str">
        <f>MID(Over!L14,1,1)</f>
        <v>L</v>
      </c>
      <c r="C73" s="7" t="str">
        <f>MID(Over!L14,2,2)</f>
        <v>R-</v>
      </c>
      <c r="D73" s="7" t="str">
        <f>MID(Over!L14,4,2)</f>
        <v>3 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0</v>
      </c>
      <c r="L73" s="30">
        <f>+AC73-Fasit!G60</f>
        <v>-1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7</v>
      </c>
      <c r="Z73">
        <f t="shared" si="15"/>
        <v>49</v>
      </c>
      <c r="AA73">
        <f>+Y73*Fasit!F60</f>
        <v>49</v>
      </c>
      <c r="AC73" s="14">
        <f>MATCH(D73,Poeng!$B$2:$B$17,0)</f>
        <v>8</v>
      </c>
      <c r="AD73">
        <f t="shared" si="16"/>
        <v>64</v>
      </c>
      <c r="AE73">
        <f>+AC73*Fasit!G60</f>
        <v>72</v>
      </c>
    </row>
    <row r="74" spans="1:31" ht="12.75">
      <c r="A74" s="3">
        <f t="shared" si="17"/>
        <v>6</v>
      </c>
      <c r="B74" s="7" t="str">
        <f>MID(Over!L15,1,1)</f>
        <v>L</v>
      </c>
      <c r="C74" s="7" t="str">
        <f>MID(Over!L15,2,2)</f>
        <v>R-</v>
      </c>
      <c r="D74" s="7" t="str">
        <f>MID(Over!L15,4,2)</f>
        <v>3-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0</v>
      </c>
      <c r="L74" s="30">
        <f>+AC74-Fasit!G61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7</v>
      </c>
      <c r="Z74">
        <f t="shared" si="15"/>
        <v>49</v>
      </c>
      <c r="AA74">
        <f>+Y74*Fasit!F61</f>
        <v>49</v>
      </c>
      <c r="AC74" s="14">
        <f>MATCH(D74,Poeng!$B$2:$B$17,0)</f>
        <v>7</v>
      </c>
      <c r="AD74">
        <f t="shared" si="16"/>
        <v>49</v>
      </c>
      <c r="AE74">
        <f>+AC74*Fasit!G61</f>
        <v>49</v>
      </c>
    </row>
    <row r="75" spans="1:31" ht="12.75">
      <c r="A75" s="3">
        <f t="shared" si="17"/>
        <v>7</v>
      </c>
      <c r="B75" s="7" t="str">
        <f>MID(Over!L16,1,1)</f>
        <v>L</v>
      </c>
      <c r="C75" s="7" t="str">
        <f>MID(Over!L16,2,2)</f>
        <v>O+</v>
      </c>
      <c r="D75" s="7" t="str">
        <f>MID(Over!L16,4,2)</f>
        <v>3-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-1</v>
      </c>
      <c r="L75" s="30">
        <f>+AC75-Fasit!G62</f>
        <v>-2</v>
      </c>
      <c r="M75" s="13">
        <f t="shared" si="13"/>
        <v>1</v>
      </c>
      <c r="N75" s="8">
        <f t="shared" si="14"/>
        <v>2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6</v>
      </c>
      <c r="Z75">
        <f t="shared" si="15"/>
        <v>36</v>
      </c>
      <c r="AA75">
        <f>+Y75*Fasit!F62</f>
        <v>42</v>
      </c>
      <c r="AC75" s="14">
        <f>MATCH(D75,Poeng!$B$2:$B$17,0)</f>
        <v>7</v>
      </c>
      <c r="AD75">
        <f t="shared" si="16"/>
        <v>49</v>
      </c>
      <c r="AE75">
        <f>+AC75*Fasit!G62</f>
        <v>63</v>
      </c>
    </row>
    <row r="76" spans="1:31" ht="12.75">
      <c r="A76" s="3">
        <f t="shared" si="17"/>
        <v>8</v>
      </c>
      <c r="B76" s="7" t="str">
        <f>MID(Over!L17,1,1)</f>
        <v>L</v>
      </c>
      <c r="C76" s="7" t="str">
        <f>MID(Over!L17,2,2)</f>
        <v>R-</v>
      </c>
      <c r="D76" s="7" t="str">
        <f>MID(Over!L17,4,2)</f>
        <v>2+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1</v>
      </c>
      <c r="L76" s="30">
        <f>+AC76-Fasit!G63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7</v>
      </c>
      <c r="Z76">
        <f t="shared" si="15"/>
        <v>49</v>
      </c>
      <c r="AA76">
        <f>+Y76*Fasit!F63</f>
        <v>42</v>
      </c>
      <c r="AC76" s="14">
        <f>MATCH(D76,Poeng!$B$2:$B$17,0)</f>
        <v>6</v>
      </c>
      <c r="AD76">
        <f t="shared" si="16"/>
        <v>36</v>
      </c>
      <c r="AE76">
        <f>+AC76*Fasit!G63</f>
        <v>36</v>
      </c>
    </row>
    <row r="77" spans="1:31" ht="12.75">
      <c r="A77" s="3">
        <f t="shared" si="17"/>
        <v>9</v>
      </c>
      <c r="B77" s="7" t="str">
        <f>MID(Over!L18,1,1)</f>
        <v>L</v>
      </c>
      <c r="C77" s="7" t="str">
        <f>MID(Over!L18,2,2)</f>
        <v>R-</v>
      </c>
      <c r="D77" s="7" t="str">
        <f>MID(Over!L18,4,2)</f>
        <v>2 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1</v>
      </c>
      <c r="L77" s="30">
        <f>+AC77-Fasit!G64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7</v>
      </c>
      <c r="Z77">
        <f t="shared" si="15"/>
        <v>49</v>
      </c>
      <c r="AA77">
        <f>+Y77*Fasit!F64</f>
        <v>42</v>
      </c>
      <c r="AC77" s="14">
        <f>MATCH(D77,Poeng!$B$2:$B$17,0)</f>
        <v>5</v>
      </c>
      <c r="AD77">
        <f t="shared" si="16"/>
        <v>25</v>
      </c>
      <c r="AE77">
        <f>+AC77*Fasit!G64</f>
        <v>25</v>
      </c>
    </row>
    <row r="78" spans="1:31" ht="12.75">
      <c r="A78" s="3">
        <f t="shared" si="17"/>
        <v>10</v>
      </c>
      <c r="B78" s="7" t="str">
        <f>MID(Over!L19,1,1)</f>
        <v>L</v>
      </c>
      <c r="C78" s="7" t="str">
        <f>MID(Over!L19,2,2)</f>
        <v>R </v>
      </c>
      <c r="D78" s="7" t="str">
        <f>MID(Over!L19,4,2)</f>
        <v>2-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1</v>
      </c>
      <c r="L78" s="30">
        <f>+AC78-Fasit!G65</f>
        <v>0</v>
      </c>
      <c r="M78" s="13">
        <f t="shared" si="13"/>
        <v>1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8</v>
      </c>
      <c r="Z78">
        <f t="shared" si="15"/>
        <v>64</v>
      </c>
      <c r="AA78">
        <f>+Y78*Fasit!F65</f>
        <v>56</v>
      </c>
      <c r="AC78" s="14">
        <f>MATCH(D78,Poeng!$B$2:$B$17,0)</f>
        <v>4</v>
      </c>
      <c r="AD78">
        <f t="shared" si="16"/>
        <v>16</v>
      </c>
      <c r="AE78">
        <f>+AC78*Fasit!G65</f>
        <v>16</v>
      </c>
    </row>
    <row r="79" spans="1:31" ht="12.75">
      <c r="A79" s="3">
        <f t="shared" si="17"/>
        <v>11</v>
      </c>
      <c r="B79" s="7" t="str">
        <f>MID(Over!L20,1,1)</f>
        <v>L</v>
      </c>
      <c r="C79" s="7" t="str">
        <f>MID(Over!L20,2,2)</f>
        <v>O+</v>
      </c>
      <c r="D79" s="7" t="str">
        <f>MID(Over!L20,4,2)</f>
        <v>2+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1</v>
      </c>
      <c r="L79" s="30">
        <f>+AC79-Fasit!G66</f>
        <v>0</v>
      </c>
      <c r="M79" s="13">
        <f t="shared" si="13"/>
        <v>1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6</v>
      </c>
      <c r="Z79">
        <f t="shared" si="15"/>
        <v>36</v>
      </c>
      <c r="AA79">
        <f>+Y79*Fasit!F66</f>
        <v>30</v>
      </c>
      <c r="AC79" s="14">
        <f>MATCH(D79,Poeng!$B$2:$B$17,0)</f>
        <v>6</v>
      </c>
      <c r="AD79">
        <f t="shared" si="16"/>
        <v>36</v>
      </c>
      <c r="AE79">
        <f>+AC79*Fasit!G66</f>
        <v>36</v>
      </c>
    </row>
    <row r="80" spans="1:31" ht="12.75">
      <c r="A80" s="3">
        <f t="shared" si="17"/>
        <v>12</v>
      </c>
      <c r="B80" s="7" t="str">
        <f>MID(Over!L21,1,1)</f>
        <v>L</v>
      </c>
      <c r="C80" s="7" t="str">
        <f>MID(Over!L21,2,2)</f>
        <v>O </v>
      </c>
      <c r="D80" s="7" t="str">
        <f>MID(Over!L21,4,2)</f>
        <v>2-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1</v>
      </c>
      <c r="M80" s="13">
        <f t="shared" si="13"/>
        <v>1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4</v>
      </c>
      <c r="AD80">
        <f t="shared" si="16"/>
        <v>16</v>
      </c>
      <c r="AE80">
        <f>+AC80*Fasit!G67</f>
        <v>12</v>
      </c>
    </row>
    <row r="81" spans="1:31" ht="12.75">
      <c r="A81" s="3">
        <f t="shared" si="17"/>
        <v>13</v>
      </c>
      <c r="B81" s="7" t="str">
        <f>MID(Over!L22,1,1)</f>
        <v>L</v>
      </c>
      <c r="C81" s="7" t="str">
        <f>MID(Over!L22,2,2)</f>
        <v>R </v>
      </c>
      <c r="D81" s="7" t="str">
        <f>MID(Over!L22,4,2)</f>
        <v>2-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3</v>
      </c>
      <c r="L81" s="30">
        <f>+AC81-Fasit!G68</f>
        <v>1</v>
      </c>
      <c r="M81" s="13">
        <f t="shared" si="13"/>
        <v>3</v>
      </c>
      <c r="N81" s="8">
        <f t="shared" si="14"/>
        <v>1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8</v>
      </c>
      <c r="Z81">
        <f t="shared" si="15"/>
        <v>64</v>
      </c>
      <c r="AA81">
        <f>+Y81*Fasit!F68</f>
        <v>40</v>
      </c>
      <c r="AC81" s="14">
        <f>MATCH(D81,Poeng!$B$2:$B$17,0)</f>
        <v>4</v>
      </c>
      <c r="AD81">
        <f t="shared" si="16"/>
        <v>16</v>
      </c>
      <c r="AE81">
        <f>+AC81*Fasit!G68</f>
        <v>12</v>
      </c>
    </row>
    <row r="82" spans="1:31" ht="12.75">
      <c r="A82" s="3">
        <f t="shared" si="17"/>
        <v>14</v>
      </c>
      <c r="B82" s="7" t="str">
        <f>MID(Over!L23,1,1)</f>
        <v>L</v>
      </c>
      <c r="C82" s="7" t="str">
        <f>MID(Over!L23,2,2)</f>
        <v>R-</v>
      </c>
      <c r="D82" s="7" t="str">
        <f>MID(Over!L23,4,2)</f>
        <v>3-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1</v>
      </c>
      <c r="L82" s="30">
        <f>+AC82-Fasit!G69</f>
        <v>0</v>
      </c>
      <c r="M82" s="13">
        <f t="shared" si="13"/>
        <v>1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7</v>
      </c>
      <c r="Z82">
        <f t="shared" si="15"/>
        <v>49</v>
      </c>
      <c r="AA82">
        <f>+Y82*Fasit!F69</f>
        <v>42</v>
      </c>
      <c r="AC82" s="14">
        <f>MATCH(D82,Poeng!$B$2:$B$17,0)</f>
        <v>7</v>
      </c>
      <c r="AD82">
        <f t="shared" si="16"/>
        <v>49</v>
      </c>
      <c r="AE82">
        <f>+AC82*Fasit!G69</f>
        <v>49</v>
      </c>
    </row>
    <row r="83" spans="1:31" ht="12.75">
      <c r="A83" s="3">
        <f t="shared" si="17"/>
        <v>15</v>
      </c>
      <c r="B83" s="7" t="str">
        <f>MID(Over!L24,1,1)</f>
        <v>L</v>
      </c>
      <c r="C83" s="7" t="str">
        <f>MID(Over!L24,2,2)</f>
        <v>O+</v>
      </c>
      <c r="D83" s="7" t="str">
        <f>MID(Over!L24,4,2)</f>
        <v>2+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1</v>
      </c>
      <c r="L83" s="30">
        <f>+AC83-Fasit!G70</f>
        <v>0</v>
      </c>
      <c r="M83" s="13">
        <f t="shared" si="13"/>
        <v>1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6</v>
      </c>
      <c r="Z83">
        <f t="shared" si="15"/>
        <v>36</v>
      </c>
      <c r="AA83">
        <f>+Y83*Fasit!F70</f>
        <v>30</v>
      </c>
      <c r="AC83" s="14">
        <f>MATCH(D83,Poeng!$B$2:$B$17,0)</f>
        <v>6</v>
      </c>
      <c r="AD83">
        <f t="shared" si="16"/>
        <v>36</v>
      </c>
      <c r="AE83">
        <f>+AC83*Fasit!G70</f>
        <v>36</v>
      </c>
    </row>
    <row r="84" spans="1:31" ht="12.75">
      <c r="A84" s="3">
        <f t="shared" si="17"/>
        <v>16</v>
      </c>
      <c r="B84" s="7" t="str">
        <f>MID(Over!L25,1,1)</f>
        <v>L</v>
      </c>
      <c r="C84" s="7" t="str">
        <f>MID(Over!L25,2,2)</f>
        <v>O+</v>
      </c>
      <c r="D84" s="7" t="str">
        <f>MID(Over!L25,4,2)</f>
        <v>3-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0</v>
      </c>
      <c r="L84" s="30">
        <f>+AC84-Fasit!G71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6</v>
      </c>
      <c r="Z84">
        <f t="shared" si="15"/>
        <v>36</v>
      </c>
      <c r="AA84">
        <f>+Y84*Fasit!F71</f>
        <v>36</v>
      </c>
      <c r="AC84" s="14">
        <f>MATCH(D84,Poeng!$B$2:$B$17,0)</f>
        <v>7</v>
      </c>
      <c r="AD84">
        <f t="shared" si="16"/>
        <v>49</v>
      </c>
      <c r="AE84">
        <f>+AC84*Fasit!G71</f>
        <v>49</v>
      </c>
    </row>
    <row r="85" spans="1:31" ht="12.75">
      <c r="A85" s="3">
        <f t="shared" si="17"/>
        <v>17</v>
      </c>
      <c r="B85" s="7" t="str">
        <f>MID(Over!L26,1,1)</f>
        <v>L</v>
      </c>
      <c r="C85" s="7" t="str">
        <f>MID(Over!L26,2,2)</f>
        <v>R </v>
      </c>
      <c r="D85" s="7" t="str">
        <f>MID(Over!L26,4,2)</f>
        <v>3 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-1</v>
      </c>
      <c r="M85" s="13">
        <f t="shared" si="13"/>
        <v>0</v>
      </c>
      <c r="N85" s="8">
        <f t="shared" si="14"/>
        <v>1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8</v>
      </c>
      <c r="AD85">
        <f t="shared" si="16"/>
        <v>64</v>
      </c>
      <c r="AE85">
        <f>+AC85*Fasit!G72</f>
        <v>72</v>
      </c>
    </row>
    <row r="86" spans="1:31" ht="12.75">
      <c r="A86" s="3">
        <f t="shared" si="17"/>
        <v>18</v>
      </c>
      <c r="B86" s="7" t="str">
        <f>MID(Over!L27,1,1)</f>
        <v>L</v>
      </c>
      <c r="C86" s="7" t="str">
        <f>MID(Over!L27,2,2)</f>
        <v>R </v>
      </c>
      <c r="D86" s="7" t="str">
        <f>MID(Over!L27,4,2)</f>
        <v>3-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-1</v>
      </c>
      <c r="M86" s="13">
        <f t="shared" si="13"/>
        <v>1</v>
      </c>
      <c r="N86" s="8">
        <f t="shared" si="14"/>
        <v>1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7</v>
      </c>
      <c r="AD86">
        <f t="shared" si="16"/>
        <v>49</v>
      </c>
      <c r="AE86">
        <f>+AC86*Fasit!G73</f>
        <v>56</v>
      </c>
    </row>
    <row r="87" spans="1:31" ht="12.75">
      <c r="A87" s="3">
        <f t="shared" si="17"/>
        <v>19</v>
      </c>
      <c r="B87" s="7" t="str">
        <f>MID(Over!L28,1,1)</f>
        <v>L</v>
      </c>
      <c r="C87" s="7" t="str">
        <f>MID(Over!L28,2,2)</f>
        <v>O </v>
      </c>
      <c r="D87" s="7" t="str">
        <f>MID(Over!L28,4,2)</f>
        <v>2 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0</v>
      </c>
      <c r="M87" s="13">
        <f t="shared" si="13"/>
        <v>0</v>
      </c>
      <c r="N87" s="8">
        <f t="shared" si="14"/>
        <v>0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5</v>
      </c>
      <c r="AD87">
        <f t="shared" si="16"/>
        <v>25</v>
      </c>
      <c r="AE87">
        <f>+AC87*Fasit!G74</f>
        <v>25</v>
      </c>
    </row>
    <row r="88" spans="1:31" ht="12.75">
      <c r="A88" s="3">
        <f t="shared" si="17"/>
        <v>20</v>
      </c>
      <c r="B88" s="7" t="str">
        <f>MID(Over!L29,1,1)</f>
        <v>L</v>
      </c>
      <c r="C88" s="7" t="str">
        <f>MID(Over!L29,2,2)</f>
        <v>R+</v>
      </c>
      <c r="D88" s="7" t="str">
        <f>MID(Over!L29,4,2)</f>
        <v>3-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-1</v>
      </c>
      <c r="M88" s="13">
        <f t="shared" si="13"/>
        <v>0</v>
      </c>
      <c r="N88" s="8">
        <f t="shared" si="14"/>
        <v>1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7</v>
      </c>
      <c r="AD88">
        <f t="shared" si="16"/>
        <v>49</v>
      </c>
      <c r="AE88">
        <f>+AC88*Fasit!G75</f>
        <v>56</v>
      </c>
    </row>
    <row r="89" spans="1:31" ht="12.75">
      <c r="A89" s="3">
        <f t="shared" si="17"/>
        <v>21</v>
      </c>
      <c r="B89" s="7" t="str">
        <f>MID(Over!L30,1,1)</f>
        <v>L</v>
      </c>
      <c r="C89" s="7" t="str">
        <f>MID(Over!L30,2,2)</f>
        <v>R-</v>
      </c>
      <c r="D89" s="7" t="str">
        <f>MID(Over!L30,4,2)</f>
        <v>3 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0</v>
      </c>
      <c r="L89" s="30">
        <f>+AC89-Fasit!G76</f>
        <v>0</v>
      </c>
      <c r="M89" s="13">
        <f t="shared" si="13"/>
        <v>0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7</v>
      </c>
      <c r="Z89">
        <f t="shared" si="15"/>
        <v>49</v>
      </c>
      <c r="AA89">
        <f>+Y89*Fasit!F76</f>
        <v>49</v>
      </c>
      <c r="AC89" s="14">
        <f>MATCH(D89,Poeng!$B$2:$B$17,0)</f>
        <v>8</v>
      </c>
      <c r="AD89">
        <f t="shared" si="16"/>
        <v>64</v>
      </c>
      <c r="AE89">
        <f>+AC89*Fasit!G76</f>
        <v>64</v>
      </c>
    </row>
    <row r="90" spans="1:31" ht="12.75">
      <c r="A90" s="3">
        <f t="shared" si="17"/>
        <v>22</v>
      </c>
      <c r="B90" s="7" t="str">
        <f>MID(Over!L31,1,1)</f>
        <v>L</v>
      </c>
      <c r="C90" s="7" t="str">
        <f>MID(Over!L31,2,2)</f>
        <v>U-</v>
      </c>
      <c r="D90" s="7" t="str">
        <f>MID(Over!L31,4,2)</f>
        <v>3-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1</v>
      </c>
      <c r="L90" s="30">
        <f>+AC90-Fasit!G77</f>
        <v>0</v>
      </c>
      <c r="M90" s="13">
        <f t="shared" si="13"/>
        <v>1</v>
      </c>
      <c r="N90" s="8">
        <f t="shared" si="14"/>
        <v>0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10</v>
      </c>
      <c r="Z90">
        <f t="shared" si="15"/>
        <v>100</v>
      </c>
      <c r="AA90">
        <f>+Y90*Fasit!F77</f>
        <v>90</v>
      </c>
      <c r="AC90" s="14">
        <f>MATCH(D90,Poeng!$B$2:$B$17,0)</f>
        <v>7</v>
      </c>
      <c r="AD90">
        <f t="shared" si="16"/>
        <v>49</v>
      </c>
      <c r="AE90">
        <f>+AC90*Fasit!G77</f>
        <v>49</v>
      </c>
    </row>
    <row r="91" spans="1:31" ht="12.75">
      <c r="A91" s="3">
        <f t="shared" si="17"/>
        <v>23</v>
      </c>
      <c r="B91" s="7" t="str">
        <f>MID(Over!L32,1,1)</f>
        <v>L</v>
      </c>
      <c r="C91" s="7" t="str">
        <f>MID(Over!L32,2,2)</f>
        <v>O+</v>
      </c>
      <c r="D91" s="7" t="str">
        <f>MID(Over!L32,4,2)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0</v>
      </c>
      <c r="L91" s="30">
        <f>+AC91-Fasit!G78</f>
        <v>0</v>
      </c>
      <c r="M91" s="13">
        <f t="shared" si="13"/>
        <v>0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6</v>
      </c>
      <c r="Z91">
        <f t="shared" si="15"/>
        <v>36</v>
      </c>
      <c r="AA91">
        <f>+Y91*Fasit!F78</f>
        <v>36</v>
      </c>
      <c r="AC91" s="14">
        <f>MATCH(D91,Poeng!$B$2:$B$17,0)</f>
        <v>3</v>
      </c>
      <c r="AD91">
        <f t="shared" si="16"/>
        <v>9</v>
      </c>
      <c r="AE91">
        <f>+AC91*Fasit!G78</f>
        <v>9</v>
      </c>
    </row>
    <row r="92" spans="1:31" ht="12.75">
      <c r="A92" s="3">
        <f t="shared" si="17"/>
        <v>24</v>
      </c>
      <c r="B92" s="7" t="str">
        <f>MID(Over!L33,1,1)</f>
        <v>L</v>
      </c>
      <c r="C92" s="7" t="str">
        <f>MID(Over!L33,2,2)</f>
        <v>O+</v>
      </c>
      <c r="D92" s="7" t="str">
        <f>MID(Over!L33,4,2)</f>
        <v>2+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0</v>
      </c>
      <c r="L92" s="30">
        <f>+AC92-Fasit!G79</f>
        <v>-1</v>
      </c>
      <c r="M92" s="13">
        <f t="shared" si="13"/>
        <v>0</v>
      </c>
      <c r="N92" s="8">
        <f t="shared" si="14"/>
        <v>1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6</v>
      </c>
      <c r="Z92">
        <f t="shared" si="15"/>
        <v>36</v>
      </c>
      <c r="AA92">
        <f>+Y92*Fasit!F79</f>
        <v>36</v>
      </c>
      <c r="AC92" s="14">
        <f>MATCH(D92,Poeng!$B$2:$B$17,0)</f>
        <v>6</v>
      </c>
      <c r="AD92">
        <f t="shared" si="16"/>
        <v>36</v>
      </c>
      <c r="AE92">
        <f>+AC92*Fasit!G79</f>
        <v>42</v>
      </c>
    </row>
    <row r="93" spans="1:31" ht="12.75">
      <c r="A93" s="3">
        <f t="shared" si="17"/>
        <v>25</v>
      </c>
      <c r="B93" s="7" t="str">
        <f>MID(Over!L34,1,1)</f>
        <v>L</v>
      </c>
      <c r="C93" s="7" t="str">
        <f>MID(Over!L34,2,2)</f>
        <v>R-</v>
      </c>
      <c r="D93" s="7" t="str">
        <f>MID(Over!L34,4,2)</f>
        <v>2+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2</v>
      </c>
      <c r="L93" s="30">
        <f>+AC93-Fasit!G80</f>
        <v>0</v>
      </c>
      <c r="M93" s="13">
        <f t="shared" si="13"/>
        <v>2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7</v>
      </c>
      <c r="Z93">
        <f t="shared" si="15"/>
        <v>49</v>
      </c>
      <c r="AA93">
        <f>+Y93*Fasit!F80</f>
        <v>35</v>
      </c>
      <c r="AC93" s="14">
        <f>MATCH(D93,Poeng!$B$2:$B$17,0)</f>
        <v>6</v>
      </c>
      <c r="AD93">
        <f t="shared" si="16"/>
        <v>36</v>
      </c>
      <c r="AE93">
        <f>+AC93*Fasit!G80</f>
        <v>36</v>
      </c>
    </row>
    <row r="94" spans="1:31" ht="12.75">
      <c r="A94" s="3">
        <f t="shared" si="17"/>
        <v>26</v>
      </c>
      <c r="B94" s="7" t="str">
        <f>MID(Over!L35,1,1)</f>
        <v>L</v>
      </c>
      <c r="C94" s="7" t="str">
        <f>MID(Over!L35,2,2)</f>
        <v>R+</v>
      </c>
      <c r="D94" s="7" t="str">
        <f>MID(Over!L35,4,2)</f>
        <v>3+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0</v>
      </c>
      <c r="M94" s="13">
        <f t="shared" si="13"/>
        <v>0</v>
      </c>
      <c r="N94" s="8">
        <f t="shared" si="14"/>
        <v>0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9</v>
      </c>
      <c r="AD94">
        <f t="shared" si="16"/>
        <v>81</v>
      </c>
      <c r="AE94">
        <f>+AC94*Fasit!G81</f>
        <v>81</v>
      </c>
    </row>
    <row r="95" spans="1:31" ht="12.75">
      <c r="A95" s="3">
        <f t="shared" si="17"/>
        <v>27</v>
      </c>
      <c r="B95" s="7" t="str">
        <f>MID(Over!L36,1,1)</f>
        <v>L</v>
      </c>
      <c r="C95" s="7" t="str">
        <f>MID(Over!L36,2,2)</f>
        <v>R-</v>
      </c>
      <c r="D95" s="7" t="str">
        <f>MID(Over!L36,4,2)</f>
        <v>3 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0</v>
      </c>
      <c r="L95" s="30">
        <f>+AC95-Fasit!G82</f>
        <v>-2</v>
      </c>
      <c r="M95" s="13">
        <f t="shared" si="13"/>
        <v>0</v>
      </c>
      <c r="N95" s="8">
        <f t="shared" si="14"/>
        <v>2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7</v>
      </c>
      <c r="Z95">
        <f t="shared" si="15"/>
        <v>49</v>
      </c>
      <c r="AA95">
        <f>+Y95*Fasit!F82</f>
        <v>49</v>
      </c>
      <c r="AC95" s="14">
        <f>MATCH(D95,Poeng!$B$2:$B$17,0)</f>
        <v>8</v>
      </c>
      <c r="AD95">
        <f t="shared" si="16"/>
        <v>64</v>
      </c>
      <c r="AE95">
        <f>+AC95*Fasit!G82</f>
        <v>80</v>
      </c>
    </row>
    <row r="96" spans="1:31" ht="12.75">
      <c r="A96" s="3">
        <f t="shared" si="17"/>
        <v>28</v>
      </c>
      <c r="B96" s="7" t="str">
        <f>MID(Over!L37,1,1)</f>
        <v>L</v>
      </c>
      <c r="C96" s="7" t="str">
        <f>MID(Over!L37,2,2)</f>
        <v>R+</v>
      </c>
      <c r="D96" s="7" t="str">
        <f>MID(Over!L37,4,2)</f>
        <v>3-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0</v>
      </c>
      <c r="M96" s="13">
        <f t="shared" si="13"/>
        <v>0</v>
      </c>
      <c r="N96" s="8">
        <f t="shared" si="14"/>
        <v>0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7</v>
      </c>
      <c r="AD96">
        <f t="shared" si="16"/>
        <v>49</v>
      </c>
      <c r="AE96">
        <f>+AC96*Fasit!G83</f>
        <v>49</v>
      </c>
    </row>
    <row r="97" spans="1:31" ht="12.75">
      <c r="A97" s="3">
        <f t="shared" si="17"/>
        <v>29</v>
      </c>
      <c r="B97" s="7" t="str">
        <f>MID(Over!L38,1,1)</f>
        <v>L</v>
      </c>
      <c r="C97" s="7" t="str">
        <f>MID(Over!L38,2,2)</f>
        <v>R </v>
      </c>
      <c r="D97" s="7" t="str">
        <f>MID(Over!L38,4,2)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0</v>
      </c>
      <c r="L97" s="30">
        <f>+AC97-Fasit!G84</f>
        <v>0</v>
      </c>
      <c r="M97" s="13">
        <f t="shared" si="13"/>
        <v>0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8</v>
      </c>
      <c r="Z97">
        <f t="shared" si="15"/>
        <v>64</v>
      </c>
      <c r="AA97">
        <f>+Y97*Fasit!F84</f>
        <v>64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MID(Over!L39,1,1)</f>
        <v>L</v>
      </c>
      <c r="C98" s="7" t="str">
        <f>MID(Over!L39,2,2)</f>
        <v>R </v>
      </c>
      <c r="D98" s="7" t="str">
        <f>MID(Over!L39,4,2)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-1</v>
      </c>
      <c r="L98" s="30">
        <f>+AC98-Fasit!G85</f>
        <v>0</v>
      </c>
      <c r="M98" s="13">
        <f t="shared" si="13"/>
        <v>1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8</v>
      </c>
      <c r="Z98">
        <f t="shared" si="15"/>
        <v>64</v>
      </c>
      <c r="AA98">
        <f>+Y98*Fasit!F85</f>
        <v>72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MID(Over!L40,1,1)</f>
        <v>L</v>
      </c>
      <c r="C99" s="7" t="str">
        <f>MID(Over!L40,2,2)</f>
        <v>R-</v>
      </c>
      <c r="D99" s="7" t="str">
        <f>MID(Over!L40,4,2)</f>
        <v>2+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-1</v>
      </c>
      <c r="L99" s="30">
        <f>+AC99-Fasit!G86</f>
        <v>-1</v>
      </c>
      <c r="M99" s="13">
        <f t="shared" si="13"/>
        <v>1</v>
      </c>
      <c r="N99" s="8">
        <f t="shared" si="14"/>
        <v>1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7</v>
      </c>
      <c r="Z99">
        <f t="shared" si="15"/>
        <v>49</v>
      </c>
      <c r="AA99">
        <f>+Y99*Fasit!F86</f>
        <v>56</v>
      </c>
      <c r="AC99" s="14">
        <f>MATCH(D99,Poeng!$B$2:$B$17,0)</f>
        <v>6</v>
      </c>
      <c r="AD99">
        <f t="shared" si="16"/>
        <v>36</v>
      </c>
      <c r="AE99">
        <f>+AC99*Fasit!G86</f>
        <v>42</v>
      </c>
    </row>
    <row r="100" spans="1:31" ht="12.75">
      <c r="A100" s="3">
        <f t="shared" si="17"/>
        <v>32</v>
      </c>
      <c r="B100" s="7" t="str">
        <f>MID(Over!L41,1,1)</f>
        <v>L</v>
      </c>
      <c r="C100" s="7" t="str">
        <f>MID(Over!L41,2,2)</f>
        <v>O+</v>
      </c>
      <c r="D100" s="7" t="str">
        <f>MID(Over!L41,4,2)</f>
        <v>2+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-1</v>
      </c>
      <c r="L100" s="30">
        <f>+AC100-Fasit!G87</f>
        <v>1</v>
      </c>
      <c r="M100" s="13">
        <f t="shared" si="13"/>
        <v>1</v>
      </c>
      <c r="N100" s="8">
        <f t="shared" si="14"/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6</v>
      </c>
      <c r="Z100">
        <f t="shared" si="15"/>
        <v>36</v>
      </c>
      <c r="AA100">
        <f>+Y100*Fasit!F87</f>
        <v>42</v>
      </c>
      <c r="AC100" s="14">
        <f>MATCH(D100,Poeng!$B$2:$B$17,0)</f>
        <v>6</v>
      </c>
      <c r="AD100">
        <f t="shared" si="16"/>
        <v>36</v>
      </c>
      <c r="AE100">
        <f>+AC100*Fasit!G87</f>
        <v>30</v>
      </c>
    </row>
    <row r="101" spans="1:31" ht="12.75">
      <c r="A101" s="3">
        <f t="shared" si="17"/>
        <v>33</v>
      </c>
      <c r="B101" s="7" t="str">
        <f>MID(Over!L42,1,1)</f>
        <v>L</v>
      </c>
      <c r="C101" s="7" t="str">
        <f>MID(Over!L42,2,2)</f>
        <v>R </v>
      </c>
      <c r="D101" s="7" t="str">
        <f>MID(Over!L42,4,2)</f>
        <v>3-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-1</v>
      </c>
      <c r="M101" s="13">
        <f t="shared" si="13"/>
        <v>0</v>
      </c>
      <c r="N101" s="8">
        <f t="shared" si="14"/>
        <v>1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7</v>
      </c>
      <c r="AD101">
        <f t="shared" si="16"/>
        <v>49</v>
      </c>
      <c r="AE101">
        <f>+AC101*Fasit!G88</f>
        <v>56</v>
      </c>
    </row>
    <row r="102" spans="1:31" ht="12.75">
      <c r="A102" s="3">
        <f t="shared" si="17"/>
        <v>34</v>
      </c>
      <c r="B102" s="7" t="str">
        <f>MID(Over!L43,1,1)</f>
        <v>L</v>
      </c>
      <c r="C102" s="7" t="str">
        <f>MID(Over!L43,2,2)</f>
        <v>O </v>
      </c>
      <c r="D102" s="7" t="str">
        <f>MID(Over!L43,4,2)</f>
        <v>2+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0</v>
      </c>
      <c r="L102" s="30">
        <f>+AC102-Fasit!G89</f>
        <v>0</v>
      </c>
      <c r="M102" s="13">
        <f t="shared" si="13"/>
        <v>0</v>
      </c>
      <c r="N102" s="8">
        <f t="shared" si="14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5</v>
      </c>
      <c r="Z102">
        <f t="shared" si="15"/>
        <v>25</v>
      </c>
      <c r="AA102">
        <f>+Y102*Fasit!F89</f>
        <v>25</v>
      </c>
      <c r="AC102" s="14">
        <f>MATCH(D102,Poeng!$B$2:$B$17,0)</f>
        <v>6</v>
      </c>
      <c r="AD102">
        <f t="shared" si="16"/>
        <v>36</v>
      </c>
      <c r="AE102">
        <f>+AC102*Fasit!G89</f>
        <v>36</v>
      </c>
    </row>
    <row r="103" spans="1:31" ht="12.75">
      <c r="A103" s="3">
        <f t="shared" si="17"/>
        <v>35</v>
      </c>
      <c r="B103" s="7" t="str">
        <f>MID(Over!L44,1,1)</f>
        <v>L</v>
      </c>
      <c r="C103" s="7" t="str">
        <f>MID(Over!L44,2,2)</f>
        <v>R </v>
      </c>
      <c r="D103" s="7" t="str">
        <f>MID(Over!L44,4,2)</f>
        <v>3 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-2</v>
      </c>
      <c r="M103" s="13">
        <f t="shared" si="13"/>
        <v>1</v>
      </c>
      <c r="N103" s="8">
        <f t="shared" si="14"/>
        <v>2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8</v>
      </c>
      <c r="AD103">
        <f t="shared" si="16"/>
        <v>64</v>
      </c>
      <c r="AE103">
        <f>+AC103*Fasit!G90</f>
        <v>80</v>
      </c>
    </row>
    <row r="104" spans="1:31" ht="12.75">
      <c r="A104" s="3">
        <f t="shared" si="17"/>
        <v>36</v>
      </c>
      <c r="B104" s="7" t="str">
        <f>MID(Over!L45,1,1)</f>
        <v>L</v>
      </c>
      <c r="C104" s="7" t="str">
        <f>MID(Over!L45,2,2)</f>
        <v>R-</v>
      </c>
      <c r="D104" s="7" t="str">
        <f>MID(Over!L45,4,2)</f>
        <v>1+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0</v>
      </c>
      <c r="L104" s="30">
        <f>+AC104-Fasit!G91</f>
        <v>1</v>
      </c>
      <c r="M104" s="13">
        <f t="shared" si="13"/>
        <v>0</v>
      </c>
      <c r="N104" s="8">
        <f t="shared" si="14"/>
        <v>1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7</v>
      </c>
      <c r="Z104">
        <f t="shared" si="15"/>
        <v>49</v>
      </c>
      <c r="AA104">
        <f>+Y104*Fasit!F91</f>
        <v>49</v>
      </c>
      <c r="AC104" s="14">
        <f>MATCH(D104,Poeng!$B$2:$B$17,0)</f>
        <v>3</v>
      </c>
      <c r="AD104">
        <f t="shared" si="16"/>
        <v>9</v>
      </c>
      <c r="AE104">
        <f>+AC104*Fasit!G91</f>
        <v>6</v>
      </c>
    </row>
    <row r="105" spans="1:31" ht="12.75">
      <c r="A105" s="3">
        <f t="shared" si="17"/>
        <v>37</v>
      </c>
      <c r="B105" s="7" t="str">
        <f>MID(Over!L46,1,1)</f>
        <v>L</v>
      </c>
      <c r="C105" s="7" t="str">
        <f>MID(Over!L46,2,2)</f>
        <v>R </v>
      </c>
      <c r="D105" s="7" t="str">
        <f>MID(Over!L46,4,2)</f>
        <v>2-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0</v>
      </c>
      <c r="L105" s="30">
        <f>+AC105-Fasit!G92</f>
        <v>2</v>
      </c>
      <c r="M105" s="13">
        <f t="shared" si="13"/>
        <v>0</v>
      </c>
      <c r="N105" s="8">
        <f t="shared" si="14"/>
        <v>2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8</v>
      </c>
      <c r="Z105">
        <f t="shared" si="15"/>
        <v>64</v>
      </c>
      <c r="AA105">
        <f>+Y105*Fasit!F92</f>
        <v>64</v>
      </c>
      <c r="AC105" s="14">
        <f>MATCH(D105,Poeng!$B$2:$B$17,0)</f>
        <v>4</v>
      </c>
      <c r="AD105">
        <f t="shared" si="16"/>
        <v>16</v>
      </c>
      <c r="AE105">
        <f>+AC105*Fasit!G92</f>
        <v>8</v>
      </c>
    </row>
    <row r="106" spans="1:31" ht="12.75">
      <c r="A106" s="3">
        <f t="shared" si="17"/>
        <v>38</v>
      </c>
      <c r="B106" s="7" t="str">
        <f>MID(Over!L47,1,1)</f>
        <v>L</v>
      </c>
      <c r="C106" s="7" t="str">
        <f>MID(Over!L47,2,2)</f>
        <v>R-</v>
      </c>
      <c r="D106" s="7" t="str">
        <f>MID(Over!L47,4,2)</f>
        <v>2-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-2</v>
      </c>
      <c r="L106" s="30">
        <f>+AC106-Fasit!G93</f>
        <v>1</v>
      </c>
      <c r="M106" s="13">
        <f t="shared" si="13"/>
        <v>2</v>
      </c>
      <c r="N106" s="8">
        <f t="shared" si="14"/>
        <v>1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7</v>
      </c>
      <c r="Z106">
        <f t="shared" si="15"/>
        <v>49</v>
      </c>
      <c r="AA106">
        <f>+Y106*Fasit!F93</f>
        <v>63</v>
      </c>
      <c r="AC106" s="14">
        <f>MATCH(D106,Poeng!$B$2:$B$17,0)</f>
        <v>4</v>
      </c>
      <c r="AD106">
        <f t="shared" si="16"/>
        <v>16</v>
      </c>
      <c r="AE106">
        <f>+AC106*Fasit!G93</f>
        <v>12</v>
      </c>
    </row>
    <row r="107" spans="1:31" ht="12.75">
      <c r="A107" s="3">
        <f t="shared" si="17"/>
        <v>39</v>
      </c>
      <c r="B107" s="7" t="str">
        <f>MID(Over!L48,1,1)</f>
        <v>L</v>
      </c>
      <c r="C107" s="7" t="str">
        <f>MID(Over!L48,2,2)</f>
        <v>R-</v>
      </c>
      <c r="D107" s="7" t="str">
        <f>MID(Over!L48,4,2)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0</v>
      </c>
      <c r="L107" s="30">
        <f>+AC107-Fasit!G94</f>
        <v>0</v>
      </c>
      <c r="M107" s="13">
        <f t="shared" si="13"/>
        <v>0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7</v>
      </c>
      <c r="Z107">
        <f t="shared" si="15"/>
        <v>49</v>
      </c>
      <c r="AA107">
        <f>+Y107*Fasit!F94</f>
        <v>49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MID(Over!L49,1,1)</f>
        <v>L</v>
      </c>
      <c r="C108" s="7" t="str">
        <f>MID(Over!L49,2,2)</f>
        <v>U+</v>
      </c>
      <c r="D108" s="7" t="str">
        <f>MID(Over!L49,4,2)</f>
        <v>2+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1</v>
      </c>
      <c r="L108" s="30">
        <f>+AC108-Fasit!G95</f>
        <v>-1</v>
      </c>
      <c r="M108" s="13">
        <f t="shared" si="13"/>
        <v>1</v>
      </c>
      <c r="N108" s="8">
        <f t="shared" si="14"/>
        <v>1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12</v>
      </c>
      <c r="Z108">
        <f t="shared" si="15"/>
        <v>144</v>
      </c>
      <c r="AA108">
        <f>+Y108*Fasit!F95</f>
        <v>132</v>
      </c>
      <c r="AC108" s="14">
        <f>MATCH(D108,Poeng!$B$2:$B$17,0)</f>
        <v>6</v>
      </c>
      <c r="AD108">
        <f t="shared" si="16"/>
        <v>36</v>
      </c>
      <c r="AE108">
        <f>+AC108*Fasit!G95</f>
        <v>42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16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13.14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6" t="str">
        <f>+Over!A3</f>
        <v>Internkalibrering</v>
      </c>
      <c r="B1" s="3"/>
      <c r="C1" s="3"/>
      <c r="D1" s="3"/>
      <c r="E1" s="3"/>
      <c r="F1" s="3"/>
      <c r="G1" s="3"/>
      <c r="H1" s="3"/>
      <c r="I1" s="57"/>
      <c r="J1" s="3"/>
      <c r="K1" s="3"/>
      <c r="L1" s="3"/>
      <c r="M1" s="3"/>
      <c r="N1" s="1"/>
      <c r="O1" s="62"/>
      <c r="P1" s="71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7"/>
      <c r="J2" s="3"/>
      <c r="K2" s="3"/>
      <c r="L2" s="3"/>
      <c r="M2" s="3"/>
      <c r="N2" s="1"/>
      <c r="O2" s="62"/>
      <c r="P2" s="71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8"/>
      <c r="C3" s="3"/>
      <c r="D3" s="1"/>
      <c r="E3" s="79"/>
      <c r="F3" s="3"/>
      <c r="G3" s="1" t="s">
        <v>98</v>
      </c>
      <c r="H3" s="3"/>
      <c r="I3" s="50" t="str">
        <f>+Over!G3</f>
        <v>Flatland</v>
      </c>
      <c r="J3" s="7"/>
      <c r="K3" s="3"/>
      <c r="L3" s="3"/>
      <c r="M3" s="3"/>
      <c r="N3" s="1" t="s">
        <v>103</v>
      </c>
      <c r="O3" s="3"/>
      <c r="P3" s="75">
        <f>+Over!K3</f>
        <v>39112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105</v>
      </c>
      <c r="B7" s="60"/>
      <c r="C7" s="73">
        <f>+Over!M7</f>
        <v>8</v>
      </c>
      <c r="D7" s="1"/>
      <c r="E7" s="62" t="s">
        <v>106</v>
      </c>
      <c r="F7" s="3"/>
      <c r="G7" s="61" t="str">
        <f>+Over!M8</f>
        <v>Johansen</v>
      </c>
      <c r="H7" s="51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60"/>
      <c r="C8" s="41"/>
      <c r="D8" s="1"/>
      <c r="E8" s="55"/>
      <c r="F8" s="3"/>
      <c r="G8" s="1"/>
      <c r="H8" s="55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132</v>
      </c>
      <c r="B10" s="3"/>
      <c r="C10" s="72">
        <v>40</v>
      </c>
      <c r="D10" s="3"/>
      <c r="E10" s="1" t="s">
        <v>133</v>
      </c>
      <c r="F10" s="23"/>
      <c r="G10" s="56">
        <f>+(G14+G15+G16)/3</f>
        <v>91.48287098882948</v>
      </c>
      <c r="H10" s="44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2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93.49750000000004</v>
      </c>
      <c r="AW11" s="15">
        <f>100-(POWER((D25/20),3))</f>
        <v>84.375</v>
      </c>
      <c r="AX11" s="15">
        <f>100-((POWER((100-D26),2.1))/4)</f>
        <v>78.13640305096621</v>
      </c>
      <c r="AY11" s="3"/>
      <c r="AZ11" s="15">
        <f>+AV11*0.2+AW11*0.4+AX11*0.4</f>
        <v>83.7040612203865</v>
      </c>
      <c r="BA11" s="3"/>
    </row>
    <row r="12" spans="1:53" ht="12.75">
      <c r="A12" s="9" t="s">
        <v>131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70"/>
      <c r="AF12" s="7"/>
      <c r="AG12" s="70"/>
      <c r="AH12" s="7"/>
      <c r="AI12" s="70"/>
      <c r="AJ12" s="7"/>
      <c r="AK12" s="70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97.10999999999997</v>
      </c>
      <c r="AW12" s="15">
        <f>100-(POWER((E25/20),3))</f>
        <v>84.375</v>
      </c>
      <c r="AX12" s="15">
        <f>100-((POWER((100-E26),2.1))/4)</f>
        <v>95.4938793652548</v>
      </c>
      <c r="AY12" s="3"/>
      <c r="AZ12" s="15">
        <f>+AV12*0.2+AW12*0.4+AX12*0.4</f>
        <v>91.36955174610192</v>
      </c>
      <c r="BA12" s="3"/>
    </row>
    <row r="13" spans="1:53" ht="12.75">
      <c r="A13" s="9"/>
      <c r="B13" s="9"/>
      <c r="C13" s="9" t="s">
        <v>139</v>
      </c>
      <c r="D13" s="9" t="s">
        <v>139</v>
      </c>
      <c r="E13" s="9" t="s">
        <v>140</v>
      </c>
      <c r="F13" s="8"/>
      <c r="G13" s="9" t="s">
        <v>138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70"/>
      <c r="AF13" s="7"/>
      <c r="AG13" s="70"/>
      <c r="AH13" s="7"/>
      <c r="AI13" s="70"/>
      <c r="AJ13" s="7"/>
      <c r="AK13" s="70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2">
        <f>100-((POWER(C25,2))/10)</f>
        <v>99.375</v>
      </c>
      <c r="H14" s="43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70"/>
      <c r="AF14" s="7"/>
      <c r="AG14" s="70"/>
      <c r="AH14" s="7"/>
      <c r="AI14" s="70"/>
      <c r="AJ14" s="7"/>
      <c r="AK14" s="70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93.49750000000004</v>
      </c>
      <c r="D15" s="15">
        <f t="shared" si="0"/>
        <v>84.375</v>
      </c>
      <c r="E15" s="15">
        <f t="shared" si="0"/>
        <v>78.13640305096621</v>
      </c>
      <c r="F15" s="3"/>
      <c r="G15" s="35">
        <f>+C15*0.2+D15*0.4+E15*0.4</f>
        <v>83.7040612203865</v>
      </c>
      <c r="H15" s="43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70"/>
      <c r="AF15" s="7"/>
      <c r="AG15" s="70"/>
      <c r="AH15" s="7"/>
      <c r="AI15" s="70"/>
      <c r="AJ15" s="7"/>
      <c r="AK15" s="70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130</v>
      </c>
      <c r="B16" s="1"/>
      <c r="C16" s="15">
        <f t="shared" si="0"/>
        <v>97.10999999999997</v>
      </c>
      <c r="D16" s="15">
        <f t="shared" si="0"/>
        <v>84.375</v>
      </c>
      <c r="E16" s="15">
        <f t="shared" si="0"/>
        <v>95.4938793652548</v>
      </c>
      <c r="F16" s="3"/>
      <c r="G16" s="35">
        <f>+C16*0.2+D16*0.4+E16*0.4</f>
        <v>91.36955174610192</v>
      </c>
      <c r="H16" s="43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70"/>
      <c r="AF16" s="7"/>
      <c r="AG16" s="70"/>
      <c r="AH16" s="7"/>
      <c r="AI16" s="70"/>
      <c r="AJ16" s="7"/>
      <c r="AK16" s="70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70"/>
      <c r="AF17" s="7"/>
      <c r="AG17" s="70"/>
      <c r="AH17" s="7"/>
      <c r="AI17" s="70"/>
      <c r="AJ17" s="7"/>
      <c r="AK17" s="70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134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70"/>
      <c r="AF18" s="7"/>
      <c r="AG18" s="70"/>
      <c r="AH18" s="7"/>
      <c r="AI18" s="70"/>
      <c r="AJ18" s="7"/>
      <c r="AK18" s="70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128</v>
      </c>
      <c r="B19" s="1"/>
      <c r="C19" s="15">
        <f>+Y67/+C10</f>
        <v>6.925</v>
      </c>
      <c r="D19" s="16">
        <f>+SQRT((Z67-(C19*C19*C10))/C10)</f>
        <v>1.6490527584040489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70"/>
      <c r="AF19" s="7"/>
      <c r="AG19" s="70"/>
      <c r="AH19" s="7"/>
      <c r="AI19" s="70"/>
      <c r="AJ19" s="7"/>
      <c r="AK19" s="70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129</v>
      </c>
      <c r="B20" s="1"/>
      <c r="C20" s="15">
        <f>+AC67/C10</f>
        <v>6.35</v>
      </c>
      <c r="D20" s="16">
        <f>+SQRT((AD67-(C20*C20*C10))/C10)</f>
        <v>2.382750511488772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70"/>
      <c r="AF20" s="7"/>
      <c r="AG20" s="70"/>
      <c r="AH20" s="7"/>
      <c r="AI20" s="70"/>
      <c r="AJ20" s="7"/>
      <c r="AK20" s="70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70"/>
      <c r="AF21" s="7"/>
      <c r="AG21" s="70"/>
      <c r="AH21" s="7"/>
      <c r="AI21" s="70"/>
      <c r="AJ21" s="7"/>
      <c r="AK21" s="70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101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70"/>
      <c r="AF22" s="7"/>
      <c r="AG22" s="70"/>
      <c r="AH22" s="7"/>
      <c r="AI22" s="70"/>
      <c r="AJ22" s="7"/>
      <c r="AK22" s="70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135</v>
      </c>
      <c r="B23" s="3"/>
      <c r="C23" s="1"/>
      <c r="D23" s="12">
        <f>+C19-Fasit!C9</f>
        <v>0.14999999999999947</v>
      </c>
      <c r="E23" s="12">
        <f>+C20-Fasit!C10</f>
        <v>-0.10000000000000053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70"/>
      <c r="AF23" s="7"/>
      <c r="AG23" s="70"/>
      <c r="AH23" s="7"/>
      <c r="AI23" s="70"/>
      <c r="AJ23" s="7"/>
      <c r="AK23" s="70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141</v>
      </c>
      <c r="B24" s="3"/>
      <c r="C24" s="3"/>
      <c r="D24" s="15">
        <f>+(C19-Fasit!C9)*100</f>
        <v>14.999999999999947</v>
      </c>
      <c r="E24" s="15">
        <f>+(C20-Fasit!C10)*100</f>
        <v>-10.000000000000053</v>
      </c>
      <c r="F24" s="17"/>
      <c r="G24" s="1" t="s">
        <v>136</v>
      </c>
      <c r="H24" s="3"/>
      <c r="I24" s="10">
        <f>+AD50</f>
        <v>772.5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70"/>
      <c r="AF24" s="7"/>
      <c r="AG24" s="70"/>
      <c r="AH24" s="7"/>
      <c r="AI24" s="70"/>
      <c r="AJ24" s="7"/>
      <c r="AK24" s="70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142</v>
      </c>
      <c r="B25" s="3"/>
      <c r="C25" s="7">
        <f>100*J67/C10</f>
        <v>2.5</v>
      </c>
      <c r="D25" s="15">
        <f>100*M67/C10</f>
        <v>50</v>
      </c>
      <c r="E25" s="15">
        <f>100*N67/C10</f>
        <v>50</v>
      </c>
      <c r="F25" s="3"/>
      <c r="G25" s="1" t="s">
        <v>137</v>
      </c>
      <c r="H25" s="3"/>
      <c r="I25" s="10">
        <f>+AE50</f>
        <v>950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70"/>
      <c r="AF25" s="7"/>
      <c r="AG25" s="70"/>
      <c r="AH25" s="7"/>
      <c r="AI25" s="70"/>
      <c r="AJ25" s="7"/>
      <c r="AK25" s="70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143</v>
      </c>
      <c r="B26" s="3"/>
      <c r="C26" s="3"/>
      <c r="D26" s="15">
        <f>100*((AA67-(C10*C19*Fasit!C9))/C10)/(D19*Fasit!D9)</f>
        <v>91.59267363553796</v>
      </c>
      <c r="E26" s="15">
        <f>100*(((AE67-(C20*Fasit!C10*C10))/C10)/(D20*Fasit!D10))</f>
        <v>96.03694675398344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70"/>
      <c r="AF26" s="7"/>
      <c r="AG26" s="70"/>
      <c r="AH26" s="7"/>
      <c r="AI26" s="70"/>
      <c r="AJ26" s="7"/>
      <c r="AK26" s="70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70"/>
      <c r="AF27" s="7"/>
      <c r="AG27" s="70"/>
      <c r="AH27" s="7"/>
      <c r="AI27" s="70"/>
      <c r="AJ27" s="7"/>
      <c r="AK27" s="70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70"/>
      <c r="AF28" s="7"/>
      <c r="AG28" s="70"/>
      <c r="AH28" s="7"/>
      <c r="AI28" s="70"/>
      <c r="AJ28" s="7"/>
      <c r="AK28" s="70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70"/>
      <c r="AF29" s="7"/>
      <c r="AG29" s="70"/>
      <c r="AH29" s="7"/>
      <c r="AI29" s="70"/>
      <c r="AJ29" s="7"/>
      <c r="AK29" s="70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70"/>
      <c r="AF30" s="7"/>
      <c r="AG30" s="70"/>
      <c r="AH30" s="7"/>
      <c r="AI30" s="70"/>
      <c r="AJ30" s="7"/>
      <c r="AK30" s="70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70"/>
      <c r="AF31" s="7"/>
      <c r="AG31" s="70"/>
      <c r="AH31" s="7"/>
      <c r="AI31" s="70"/>
      <c r="AJ31" s="7"/>
      <c r="AK31" s="70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70"/>
      <c r="AF32" s="7"/>
      <c r="AG32" s="70"/>
      <c r="AH32" s="7"/>
      <c r="AI32" s="70"/>
      <c r="AJ32" s="7"/>
      <c r="AK32" s="70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70"/>
      <c r="AF33" s="7"/>
      <c r="AG33" s="70"/>
      <c r="AH33" s="7"/>
      <c r="AI33" s="70"/>
      <c r="AJ33" s="7"/>
      <c r="AK33" s="70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148</v>
      </c>
      <c r="C34" s="3"/>
      <c r="D34" s="3"/>
      <c r="E34" s="3"/>
      <c r="F34" s="3"/>
      <c r="G34" s="17"/>
      <c r="H34" s="3"/>
      <c r="I34" s="3"/>
      <c r="J34" s="18" t="s">
        <v>150</v>
      </c>
      <c r="K34" s="3"/>
      <c r="L34" s="3"/>
      <c r="M34" s="3"/>
      <c r="N34" s="3"/>
      <c r="O34" s="3"/>
      <c r="P34" s="3"/>
      <c r="Q34" s="3"/>
      <c r="R34" s="1" t="s">
        <v>206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70"/>
      <c r="AF34" s="7"/>
      <c r="AG34" s="70"/>
      <c r="AH34" s="7"/>
      <c r="AI34" s="70"/>
      <c r="AJ34" s="7"/>
      <c r="AK34" s="70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144</v>
      </c>
      <c r="E35" s="3"/>
      <c r="F35" s="1" t="s">
        <v>145</v>
      </c>
      <c r="G35" s="1" t="s">
        <v>146</v>
      </c>
      <c r="H35" s="3"/>
      <c r="I35" s="1" t="s">
        <v>153</v>
      </c>
      <c r="J35" s="1"/>
      <c r="K35" s="3"/>
      <c r="L35" s="1" t="s">
        <v>108</v>
      </c>
      <c r="M35" s="3"/>
      <c r="N35" s="1" t="s">
        <v>151</v>
      </c>
      <c r="O35" s="1" t="s">
        <v>152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70"/>
      <c r="AF35" s="7"/>
      <c r="AG35" s="70"/>
      <c r="AH35" s="7"/>
      <c r="AI35" s="70"/>
      <c r="AJ35" s="7"/>
      <c r="AK35" s="70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117</v>
      </c>
      <c r="B36" s="1"/>
      <c r="C36" s="1" t="s">
        <v>108</v>
      </c>
      <c r="D36" s="1" t="s">
        <v>94</v>
      </c>
      <c r="E36" s="3"/>
      <c r="F36" s="1" t="s">
        <v>124</v>
      </c>
      <c r="G36" s="1" t="s">
        <v>147</v>
      </c>
      <c r="H36" s="3"/>
      <c r="I36" s="1" t="s">
        <v>154</v>
      </c>
      <c r="J36" s="1"/>
      <c r="K36" s="1" t="s">
        <v>108</v>
      </c>
      <c r="L36" s="1" t="s">
        <v>94</v>
      </c>
      <c r="M36" s="1"/>
      <c r="N36" s="1" t="s">
        <v>124</v>
      </c>
      <c r="O36" s="1" t="s">
        <v>124</v>
      </c>
      <c r="P36" s="3"/>
      <c r="Q36" s="3"/>
      <c r="R36" s="1" t="s">
        <v>21</v>
      </c>
      <c r="S36" s="1" t="s">
        <v>205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70"/>
      <c r="AF36" s="7"/>
      <c r="AG36" s="70"/>
      <c r="AH36" s="7"/>
      <c r="AI36" s="70"/>
      <c r="AJ36" s="7"/>
      <c r="AK36" s="70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COUNTIF($C$69:$C$108,B37)</f>
        <v>0</v>
      </c>
      <c r="D37" s="15">
        <f aca="true" t="shared" si="2" ref="D37:D51">100*C37/$C$10</f>
        <v>0</v>
      </c>
      <c r="E37" s="3"/>
      <c r="F37">
        <f>+Fasit!B14</f>
        <v>0</v>
      </c>
      <c r="G37">
        <f aca="true" t="shared" si="3" ref="G37:G51">+C37-F37</f>
        <v>0</v>
      </c>
      <c r="H37" s="3"/>
      <c r="I37" s="3"/>
      <c r="J37" s="8" t="s">
        <v>0</v>
      </c>
      <c r="K37">
        <f>COUNTIF($D$69:$D$108,J37)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COUNTIF($K$69:$K$108,Q37)</f>
        <v>0</v>
      </c>
      <c r="S37">
        <f aca="true" t="shared" si="6" ref="S37:S45">COUNTIF($L$69:$L$108,Q37)</f>
        <v>0</v>
      </c>
      <c r="T37" s="3"/>
      <c r="U37" s="3"/>
      <c r="V37" s="3"/>
      <c r="W37" s="3"/>
      <c r="X37" s="7"/>
      <c r="Y37" s="7"/>
      <c r="Z37" s="7"/>
      <c r="AA37" s="7" t="s">
        <v>204</v>
      </c>
      <c r="AB37" s="7" t="s">
        <v>204</v>
      </c>
      <c r="AC37" s="7"/>
      <c r="AD37" s="7"/>
      <c r="AE37" s="70"/>
      <c r="AF37" s="7"/>
      <c r="AG37" s="70"/>
      <c r="AH37" s="7"/>
      <c r="AI37" s="70"/>
      <c r="AJ37" s="7"/>
      <c r="AK37" s="70"/>
      <c r="AL37" s="7"/>
      <c r="AM37" s="7"/>
      <c r="AN37" s="7"/>
      <c r="AO37" s="21"/>
      <c r="AP37" s="21"/>
      <c r="AQ37" s="7"/>
      <c r="AR37" s="7"/>
      <c r="AS37" s="7"/>
    </row>
    <row r="38" spans="1:45" ht="12.75">
      <c r="A38" s="3"/>
      <c r="B38" s="19" t="s">
        <v>57</v>
      </c>
      <c r="C38">
        <f t="shared" si="1"/>
        <v>1</v>
      </c>
      <c r="D38" s="15">
        <f t="shared" si="2"/>
        <v>2.5</v>
      </c>
      <c r="E38" s="3"/>
      <c r="F38">
        <f>+Fasit!B15</f>
        <v>1</v>
      </c>
      <c r="G38">
        <f t="shared" si="3"/>
        <v>0</v>
      </c>
      <c r="H38" s="3"/>
      <c r="I38" s="3"/>
      <c r="J38" s="19" t="s">
        <v>25</v>
      </c>
      <c r="K38">
        <f aca="true" t="shared" si="7" ref="K38:K51">COUNTIF($D$69:$D$108,J38)</f>
        <v>2</v>
      </c>
      <c r="L38" s="15">
        <f aca="true" t="shared" si="8" ref="L38:L51">100*K38/$C$10</f>
        <v>5</v>
      </c>
      <c r="M38" s="3"/>
      <c r="N38">
        <f>+Fasit!F15</f>
        <v>4</v>
      </c>
      <c r="O38">
        <f t="shared" si="4"/>
        <v>-2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7" t="s">
        <v>21</v>
      </c>
      <c r="Y38" s="7" t="s">
        <v>27</v>
      </c>
      <c r="Z38" s="7"/>
      <c r="AA38" s="7" t="s">
        <v>21</v>
      </c>
      <c r="AB38" s="7" t="s">
        <v>27</v>
      </c>
      <c r="AC38" s="7"/>
      <c r="AD38" s="7"/>
      <c r="AE38" s="70"/>
      <c r="AF38" s="7"/>
      <c r="AG38" s="70"/>
      <c r="AH38" s="7"/>
      <c r="AI38" s="70"/>
      <c r="AJ38" s="7"/>
      <c r="AK38" s="70"/>
      <c r="AL38" s="7"/>
      <c r="AM38" s="7"/>
      <c r="AN38" s="7"/>
      <c r="AO38" s="21"/>
      <c r="AP38" s="21"/>
      <c r="AQ38" s="7"/>
      <c r="AR38" s="7"/>
      <c r="AS38" s="7"/>
    </row>
    <row r="39" spans="1:45" ht="12.75">
      <c r="A39" s="3"/>
      <c r="B39" s="8" t="s">
        <v>4</v>
      </c>
      <c r="C39">
        <f t="shared" si="1"/>
        <v>0</v>
      </c>
      <c r="D39" s="15">
        <f t="shared" si="2"/>
        <v>0</v>
      </c>
      <c r="E39" s="3"/>
      <c r="F39">
        <f>+Fasit!B16</f>
        <v>1</v>
      </c>
      <c r="G39">
        <f t="shared" si="3"/>
        <v>-1</v>
      </c>
      <c r="H39" s="3"/>
      <c r="I39" s="1"/>
      <c r="J39" s="8" t="s">
        <v>3</v>
      </c>
      <c r="K39">
        <f t="shared" si="7"/>
        <v>6</v>
      </c>
      <c r="L39" s="15">
        <f t="shared" si="8"/>
        <v>15</v>
      </c>
      <c r="M39" s="3"/>
      <c r="N39">
        <f>+Fasit!F16</f>
        <v>4</v>
      </c>
      <c r="O39">
        <f t="shared" si="4"/>
        <v>2</v>
      </c>
      <c r="P39" s="3"/>
      <c r="Q39" s="3">
        <v>-2</v>
      </c>
      <c r="R39">
        <f t="shared" si="5"/>
        <v>1</v>
      </c>
      <c r="S39">
        <f t="shared" si="6"/>
        <v>0</v>
      </c>
      <c r="T39" s="3"/>
      <c r="U39" s="3"/>
      <c r="V39" s="3"/>
      <c r="W39" s="3"/>
      <c r="X39" s="7"/>
      <c r="Y39" s="7"/>
      <c r="Z39" s="7"/>
      <c r="AA39" s="7"/>
      <c r="AB39" s="7"/>
      <c r="AC39" s="7"/>
      <c r="AD39" s="7"/>
      <c r="AE39" s="70"/>
      <c r="AF39" s="7"/>
      <c r="AG39" s="70"/>
      <c r="AH39" s="7"/>
      <c r="AI39" s="70"/>
      <c r="AJ39" s="7"/>
      <c r="AK39" s="70"/>
      <c r="AL39" s="7"/>
      <c r="AM39" s="7"/>
      <c r="AN39" s="7"/>
      <c r="AO39" s="21"/>
      <c r="AP39" s="21"/>
      <c r="AQ39" s="7"/>
      <c r="AR39" s="7"/>
      <c r="AS39" s="7"/>
    </row>
    <row r="40" spans="1:45" ht="12.75">
      <c r="A40" s="3"/>
      <c r="B40" s="8" t="s">
        <v>7</v>
      </c>
      <c r="C40">
        <f t="shared" si="1"/>
        <v>1</v>
      </c>
      <c r="D40" s="15">
        <f t="shared" si="2"/>
        <v>2.5</v>
      </c>
      <c r="E40" s="3"/>
      <c r="F40">
        <f>+Fasit!B17</f>
        <v>1</v>
      </c>
      <c r="G40">
        <f t="shared" si="3"/>
        <v>0</v>
      </c>
      <c r="H40" s="3"/>
      <c r="I40" s="1"/>
      <c r="J40" s="8" t="s">
        <v>6</v>
      </c>
      <c r="K40">
        <f t="shared" si="7"/>
        <v>3</v>
      </c>
      <c r="L40" s="15">
        <f t="shared" si="8"/>
        <v>7.5</v>
      </c>
      <c r="M40" s="3"/>
      <c r="N40">
        <f>+Fasit!F17</f>
        <v>1</v>
      </c>
      <c r="O40">
        <f t="shared" si="4"/>
        <v>2</v>
      </c>
      <c r="P40" s="3"/>
      <c r="Q40" s="3">
        <v>-1</v>
      </c>
      <c r="R40">
        <f t="shared" si="5"/>
        <v>5</v>
      </c>
      <c r="S40">
        <f t="shared" si="6"/>
        <v>12</v>
      </c>
      <c r="T40" s="3"/>
      <c r="U40" s="3"/>
      <c r="V40" s="3"/>
      <c r="W40" s="3">
        <v>-4</v>
      </c>
      <c r="X40">
        <f aca="true" t="shared" si="9" ref="X40:X48">COUNTIF($K$69:$K$108,W40)</f>
        <v>0</v>
      </c>
      <c r="Y40">
        <f aca="true" t="shared" si="10" ref="Y40:Y48">COUNTIF($L$69:$L$108,W40)</f>
        <v>0</v>
      </c>
      <c r="Z40" s="7"/>
      <c r="AA40" s="26">
        <f aca="true" t="shared" si="11" ref="AA40:AA48">100*X40/$X$50</f>
        <v>0</v>
      </c>
      <c r="AB40" s="46">
        <f aca="true" t="shared" si="12" ref="AB40:AB48">100*Y40/$Y$50</f>
        <v>0</v>
      </c>
      <c r="AC40" s="7"/>
      <c r="AD40" s="21">
        <f>+AA40*-48</f>
        <v>0</v>
      </c>
      <c r="AE40" s="21">
        <f>+AB40*-30</f>
        <v>0</v>
      </c>
      <c r="AF40" s="7"/>
      <c r="AG40" s="70"/>
      <c r="AH40" s="7"/>
      <c r="AI40" s="70"/>
      <c r="AJ40" s="7"/>
      <c r="AK40" s="70"/>
      <c r="AL40" s="7"/>
      <c r="AM40" s="7"/>
      <c r="AN40" s="7"/>
      <c r="AO40" s="21"/>
      <c r="AP40" s="21"/>
      <c r="AQ40" s="7"/>
      <c r="AR40" s="7"/>
      <c r="AS40" s="7"/>
    </row>
    <row r="41" spans="1:45" ht="12.75">
      <c r="A41" s="3"/>
      <c r="B41" s="8" t="s">
        <v>53</v>
      </c>
      <c r="C41">
        <f t="shared" si="1"/>
        <v>2</v>
      </c>
      <c r="D41" s="15">
        <f t="shared" si="2"/>
        <v>5</v>
      </c>
      <c r="E41" s="3"/>
      <c r="F41">
        <f>+Fasit!B18</f>
        <v>7</v>
      </c>
      <c r="G41">
        <f t="shared" si="3"/>
        <v>-5</v>
      </c>
      <c r="H41" s="3"/>
      <c r="I41" s="22"/>
      <c r="J41" s="19" t="s">
        <v>22</v>
      </c>
      <c r="K41">
        <f t="shared" si="7"/>
        <v>3</v>
      </c>
      <c r="L41" s="15">
        <f t="shared" si="8"/>
        <v>7.5</v>
      </c>
      <c r="M41" s="3"/>
      <c r="N41">
        <f>+Fasit!F18</f>
        <v>3</v>
      </c>
      <c r="O41">
        <f t="shared" si="4"/>
        <v>0</v>
      </c>
      <c r="P41" s="3"/>
      <c r="Q41" s="3">
        <v>0</v>
      </c>
      <c r="R41">
        <f t="shared" si="5"/>
        <v>21</v>
      </c>
      <c r="S41">
        <f t="shared" si="6"/>
        <v>20</v>
      </c>
      <c r="T41" s="3"/>
      <c r="U41" s="3"/>
      <c r="V41" s="3"/>
      <c r="W41" s="3">
        <v>-3</v>
      </c>
      <c r="X41">
        <f t="shared" si="9"/>
        <v>0</v>
      </c>
      <c r="Y41">
        <f t="shared" si="10"/>
        <v>0</v>
      </c>
      <c r="Z41" s="7"/>
      <c r="AA41" s="26">
        <f t="shared" si="11"/>
        <v>0</v>
      </c>
      <c r="AB41" s="46">
        <f t="shared" si="12"/>
        <v>0</v>
      </c>
      <c r="AC41" s="7"/>
      <c r="AD41" s="21">
        <f>+AA41*-27</f>
        <v>0</v>
      </c>
      <c r="AE41" s="21">
        <f>+AB41*-13</f>
        <v>0</v>
      </c>
      <c r="AF41" s="7"/>
      <c r="AG41" s="70"/>
      <c r="AH41" s="7"/>
      <c r="AI41" s="70"/>
      <c r="AJ41" s="7"/>
      <c r="AK41" s="70"/>
      <c r="AL41" s="7"/>
      <c r="AM41" s="7"/>
      <c r="AN41" s="7"/>
      <c r="AO41" s="21"/>
      <c r="AP41" s="21"/>
      <c r="AQ41" s="7"/>
      <c r="AR41" s="7"/>
      <c r="AS41" s="7"/>
    </row>
    <row r="42" spans="1:45" ht="12.75">
      <c r="A42" s="3"/>
      <c r="B42" s="8" t="s">
        <v>10</v>
      </c>
      <c r="C42">
        <f t="shared" si="1"/>
        <v>14</v>
      </c>
      <c r="D42" s="15">
        <f t="shared" si="2"/>
        <v>35</v>
      </c>
      <c r="E42" s="3"/>
      <c r="F42">
        <f>+Fasit!B19</f>
        <v>6</v>
      </c>
      <c r="G42">
        <f t="shared" si="3"/>
        <v>8</v>
      </c>
      <c r="H42" s="3"/>
      <c r="I42" s="22"/>
      <c r="J42" s="8" t="s">
        <v>9</v>
      </c>
      <c r="K42">
        <f t="shared" si="7"/>
        <v>4</v>
      </c>
      <c r="L42" s="15">
        <f t="shared" si="8"/>
        <v>10</v>
      </c>
      <c r="M42" s="3"/>
      <c r="N42">
        <f>+Fasit!F19</f>
        <v>5</v>
      </c>
      <c r="O42">
        <f t="shared" si="4"/>
        <v>-1</v>
      </c>
      <c r="P42" s="3"/>
      <c r="Q42" s="3">
        <v>1</v>
      </c>
      <c r="R42">
        <f t="shared" si="5"/>
        <v>13</v>
      </c>
      <c r="S42">
        <f t="shared" si="6"/>
        <v>8</v>
      </c>
      <c r="T42" s="3"/>
      <c r="U42" s="3"/>
      <c r="V42" s="3"/>
      <c r="W42" s="3">
        <v>-2</v>
      </c>
      <c r="X42">
        <f t="shared" si="9"/>
        <v>1</v>
      </c>
      <c r="Y42">
        <f t="shared" si="10"/>
        <v>0</v>
      </c>
      <c r="Z42" s="7"/>
      <c r="AA42" s="26">
        <f t="shared" si="11"/>
        <v>2.5</v>
      </c>
      <c r="AB42" s="46">
        <f t="shared" si="12"/>
        <v>0</v>
      </c>
      <c r="AC42" s="7"/>
      <c r="AD42" s="21">
        <f>+AA42*-9</f>
        <v>-22.5</v>
      </c>
      <c r="AE42" s="21">
        <f>+AB42*0</f>
        <v>0</v>
      </c>
      <c r="AF42" s="7"/>
      <c r="AG42" s="70"/>
      <c r="AH42" s="7"/>
      <c r="AI42" s="70"/>
      <c r="AJ42" s="7"/>
      <c r="AK42" s="70"/>
      <c r="AL42" s="7"/>
      <c r="AM42" s="7"/>
      <c r="AN42" s="7"/>
      <c r="AO42" s="21"/>
      <c r="AP42" s="21"/>
      <c r="AQ42" s="7"/>
      <c r="AR42" s="7"/>
      <c r="AS42" s="7"/>
    </row>
    <row r="43" spans="1:45" ht="12.75">
      <c r="A43" s="3"/>
      <c r="B43" s="8" t="s">
        <v>13</v>
      </c>
      <c r="C43">
        <f t="shared" si="1"/>
        <v>8</v>
      </c>
      <c r="D43" s="15">
        <f t="shared" si="2"/>
        <v>20</v>
      </c>
      <c r="E43" s="3"/>
      <c r="F43">
        <f>+Fasit!B20</f>
        <v>11</v>
      </c>
      <c r="G43">
        <f t="shared" si="3"/>
        <v>-3</v>
      </c>
      <c r="H43" s="3"/>
      <c r="I43" s="22"/>
      <c r="J43" s="8" t="s">
        <v>12</v>
      </c>
      <c r="K43">
        <f t="shared" si="7"/>
        <v>5</v>
      </c>
      <c r="L43" s="15">
        <f t="shared" si="8"/>
        <v>12.5</v>
      </c>
      <c r="M43" s="3"/>
      <c r="N43">
        <f>+Fasit!F20</f>
        <v>9</v>
      </c>
      <c r="O43">
        <f t="shared" si="4"/>
        <v>-4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>
        <v>-1</v>
      </c>
      <c r="X43">
        <f t="shared" si="9"/>
        <v>5</v>
      </c>
      <c r="Y43">
        <f t="shared" si="10"/>
        <v>12</v>
      </c>
      <c r="Z43" s="7"/>
      <c r="AA43" s="26">
        <f t="shared" si="11"/>
        <v>12.5</v>
      </c>
      <c r="AB43" s="46">
        <f t="shared" si="12"/>
        <v>30</v>
      </c>
      <c r="AC43" s="7"/>
      <c r="AD43" s="21">
        <f>+AA43*6</f>
        <v>75</v>
      </c>
      <c r="AE43" s="21">
        <f>+AB43*9</f>
        <v>270</v>
      </c>
      <c r="AF43" s="7"/>
      <c r="AG43" s="70"/>
      <c r="AH43" s="7"/>
      <c r="AI43" s="70"/>
      <c r="AJ43" s="7"/>
      <c r="AK43" s="70"/>
      <c r="AL43" s="7"/>
      <c r="AM43" s="7"/>
      <c r="AN43" s="7"/>
      <c r="AO43" s="21"/>
      <c r="AP43" s="21"/>
      <c r="AQ43" s="7"/>
      <c r="AR43" s="7"/>
      <c r="AS43" s="7"/>
    </row>
    <row r="44" spans="1:45" ht="12.75">
      <c r="A44" s="3"/>
      <c r="B44" s="8" t="s">
        <v>54</v>
      </c>
      <c r="C44">
        <f t="shared" si="1"/>
        <v>8</v>
      </c>
      <c r="D44" s="15">
        <f t="shared" si="2"/>
        <v>20</v>
      </c>
      <c r="E44" s="3"/>
      <c r="F44">
        <f>+Fasit!B21</f>
        <v>5</v>
      </c>
      <c r="G44">
        <f t="shared" si="3"/>
        <v>3</v>
      </c>
      <c r="H44" s="3"/>
      <c r="I44" s="22"/>
      <c r="J44" s="19" t="s">
        <v>60</v>
      </c>
      <c r="K44">
        <f t="shared" si="7"/>
        <v>10</v>
      </c>
      <c r="L44" s="15">
        <f t="shared" si="8"/>
        <v>25</v>
      </c>
      <c r="M44" s="3"/>
      <c r="N44">
        <f>+Fasit!F21</f>
        <v>6</v>
      </c>
      <c r="O44">
        <f t="shared" si="4"/>
        <v>4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>
        <v>0</v>
      </c>
      <c r="X44">
        <f t="shared" si="9"/>
        <v>21</v>
      </c>
      <c r="Y44">
        <f t="shared" si="10"/>
        <v>20</v>
      </c>
      <c r="Z44" s="7"/>
      <c r="AA44" s="26">
        <f t="shared" si="11"/>
        <v>52.5</v>
      </c>
      <c r="AB44" s="46">
        <f t="shared" si="12"/>
        <v>50</v>
      </c>
      <c r="AC44" s="7"/>
      <c r="AD44" s="21">
        <f>+AA44*10</f>
        <v>525</v>
      </c>
      <c r="AE44" s="21">
        <f>+AB44*10</f>
        <v>500</v>
      </c>
      <c r="AF44" s="7"/>
      <c r="AG44" s="70"/>
      <c r="AH44" s="7"/>
      <c r="AI44" s="70"/>
      <c r="AJ44" s="7"/>
      <c r="AK44" s="70"/>
      <c r="AL44" s="7"/>
      <c r="AM44" s="7"/>
      <c r="AN44" s="7"/>
      <c r="AO44" s="21"/>
      <c r="AP44" s="21"/>
      <c r="AQ44" s="7"/>
      <c r="AR44" s="7"/>
      <c r="AS44" s="7"/>
    </row>
    <row r="45" spans="1:45" ht="12.75">
      <c r="A45" s="3"/>
      <c r="B45" s="8" t="s">
        <v>14</v>
      </c>
      <c r="C45">
        <f t="shared" si="1"/>
        <v>5</v>
      </c>
      <c r="D45" s="15">
        <f t="shared" si="2"/>
        <v>12.5</v>
      </c>
      <c r="E45" s="3"/>
      <c r="F45">
        <f>+Fasit!B22</f>
        <v>7</v>
      </c>
      <c r="G45">
        <f t="shared" si="3"/>
        <v>-2</v>
      </c>
      <c r="H45" s="3"/>
      <c r="I45" s="22"/>
      <c r="J45" s="19" t="s">
        <v>15</v>
      </c>
      <c r="K45">
        <f t="shared" si="7"/>
        <v>5</v>
      </c>
      <c r="L45" s="15">
        <f t="shared" si="8"/>
        <v>12.5</v>
      </c>
      <c r="M45" s="3"/>
      <c r="N45">
        <f>+Fasit!F22</f>
        <v>4</v>
      </c>
      <c r="O45">
        <f t="shared" si="4"/>
        <v>1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>
        <v>1</v>
      </c>
      <c r="X45">
        <f t="shared" si="9"/>
        <v>13</v>
      </c>
      <c r="Y45">
        <f t="shared" si="10"/>
        <v>8</v>
      </c>
      <c r="Z45" s="7"/>
      <c r="AA45" s="26">
        <f t="shared" si="11"/>
        <v>32.5</v>
      </c>
      <c r="AB45" s="46">
        <f t="shared" si="12"/>
        <v>20</v>
      </c>
      <c r="AC45" s="7"/>
      <c r="AD45" s="21">
        <f>+AA45*6</f>
        <v>195</v>
      </c>
      <c r="AE45" s="21">
        <f>+AB45*9</f>
        <v>180</v>
      </c>
      <c r="AF45" s="7"/>
      <c r="AG45" s="70"/>
      <c r="AH45" s="7"/>
      <c r="AI45" s="70"/>
      <c r="AJ45" s="7"/>
      <c r="AK45" s="70"/>
      <c r="AL45" s="7"/>
      <c r="AM45" s="7"/>
      <c r="AN45" s="7"/>
      <c r="AO45" s="21"/>
      <c r="AP45" s="21"/>
      <c r="AQ45" s="7"/>
      <c r="AR45" s="7"/>
      <c r="AS45" s="7"/>
    </row>
    <row r="46" spans="1:45" ht="12.75">
      <c r="A46" s="3"/>
      <c r="B46" s="8" t="s">
        <v>11</v>
      </c>
      <c r="C46">
        <f t="shared" si="1"/>
        <v>0</v>
      </c>
      <c r="D46" s="15">
        <f t="shared" si="2"/>
        <v>0</v>
      </c>
      <c r="E46" s="3"/>
      <c r="F46">
        <f>+Fasit!B23</f>
        <v>0</v>
      </c>
      <c r="G46">
        <f t="shared" si="3"/>
        <v>0</v>
      </c>
      <c r="H46" s="3"/>
      <c r="I46" s="22"/>
      <c r="J46" s="19" t="s">
        <v>16</v>
      </c>
      <c r="K46">
        <f t="shared" si="7"/>
        <v>1</v>
      </c>
      <c r="L46" s="15">
        <f t="shared" si="8"/>
        <v>2.5</v>
      </c>
      <c r="M46" s="3"/>
      <c r="N46">
        <f>+Fasit!F23</f>
        <v>3</v>
      </c>
      <c r="O46">
        <f t="shared" si="4"/>
        <v>-2</v>
      </c>
      <c r="P46" s="3"/>
      <c r="Q46" s="3"/>
      <c r="R46" s="3"/>
      <c r="S46" s="3"/>
      <c r="T46" s="3"/>
      <c r="U46" s="3"/>
      <c r="V46" s="3"/>
      <c r="W46" s="3">
        <v>2</v>
      </c>
      <c r="X46">
        <f t="shared" si="9"/>
        <v>0</v>
      </c>
      <c r="Y46">
        <f t="shared" si="10"/>
        <v>0</v>
      </c>
      <c r="Z46" s="7"/>
      <c r="AA46" s="26">
        <f t="shared" si="11"/>
        <v>0</v>
      </c>
      <c r="AB46" s="46">
        <f t="shared" si="12"/>
        <v>0</v>
      </c>
      <c r="AC46" s="7"/>
      <c r="AD46" s="21">
        <f>+AA46*-9</f>
        <v>0</v>
      </c>
      <c r="AE46" s="21">
        <f>+AB46*0</f>
        <v>0</v>
      </c>
      <c r="AF46" s="7"/>
      <c r="AG46" s="70"/>
      <c r="AH46" s="7"/>
      <c r="AI46" s="70"/>
      <c r="AJ46" s="7"/>
      <c r="AK46" s="70"/>
      <c r="AL46" s="7"/>
      <c r="AM46" s="7"/>
      <c r="AN46" s="7"/>
      <c r="AO46" s="21"/>
      <c r="AP46" s="21"/>
      <c r="AQ46" s="7"/>
      <c r="AR46" s="7"/>
      <c r="AS46" s="7"/>
    </row>
    <row r="47" spans="1:45" ht="12.75">
      <c r="A47" s="3"/>
      <c r="B47" s="8" t="s">
        <v>55</v>
      </c>
      <c r="C47">
        <f t="shared" si="1"/>
        <v>0</v>
      </c>
      <c r="D47" s="15">
        <f t="shared" si="2"/>
        <v>0</v>
      </c>
      <c r="E47" s="3"/>
      <c r="F47">
        <f>+Fasit!B24</f>
        <v>1</v>
      </c>
      <c r="G47">
        <f t="shared" si="3"/>
        <v>-1</v>
      </c>
      <c r="H47" s="3"/>
      <c r="I47" s="22"/>
      <c r="J47" s="19" t="s">
        <v>61</v>
      </c>
      <c r="K47">
        <f t="shared" si="7"/>
        <v>1</v>
      </c>
      <c r="L47" s="15">
        <f t="shared" si="8"/>
        <v>2.5</v>
      </c>
      <c r="M47" s="3"/>
      <c r="N47">
        <f>+Fasit!F24</f>
        <v>0</v>
      </c>
      <c r="O47">
        <f t="shared" si="4"/>
        <v>1</v>
      </c>
      <c r="P47" s="3"/>
      <c r="Q47" s="1" t="s">
        <v>158</v>
      </c>
      <c r="R47" s="1">
        <f>SUM(R37:R46)</f>
        <v>40</v>
      </c>
      <c r="S47" s="1">
        <f>SUM(S37:S46)</f>
        <v>40</v>
      </c>
      <c r="T47" s="3"/>
      <c r="U47" s="3"/>
      <c r="V47" s="3"/>
      <c r="W47" s="3">
        <v>3</v>
      </c>
      <c r="X47">
        <f t="shared" si="9"/>
        <v>0</v>
      </c>
      <c r="Y47">
        <f t="shared" si="10"/>
        <v>0</v>
      </c>
      <c r="Z47" s="7"/>
      <c r="AA47" s="26">
        <f t="shared" si="11"/>
        <v>0</v>
      </c>
      <c r="AB47" s="46">
        <f t="shared" si="12"/>
        <v>0</v>
      </c>
      <c r="AC47" s="7"/>
      <c r="AD47" s="21">
        <f>+AA47*-27</f>
        <v>0</v>
      </c>
      <c r="AE47" s="21">
        <f>+AB47*-13</f>
        <v>0</v>
      </c>
      <c r="AF47" s="7"/>
      <c r="AG47" s="70"/>
      <c r="AH47" s="7"/>
      <c r="AI47" s="70"/>
      <c r="AJ47" s="7"/>
      <c r="AK47" s="70"/>
      <c r="AL47" s="7"/>
      <c r="AM47" s="7"/>
      <c r="AN47" s="7"/>
      <c r="AO47" s="21"/>
      <c r="AP47" s="21"/>
      <c r="AQ47" s="7"/>
      <c r="AR47" s="7"/>
      <c r="AS47" s="7"/>
    </row>
    <row r="48" spans="1:45" ht="12.75">
      <c r="A48" s="3"/>
      <c r="B48" s="8" t="s">
        <v>8</v>
      </c>
      <c r="C48">
        <f t="shared" si="1"/>
        <v>1</v>
      </c>
      <c r="D48" s="15">
        <f t="shared" si="2"/>
        <v>2.5</v>
      </c>
      <c r="E48" s="3"/>
      <c r="F48">
        <f>+Fasit!B25</f>
        <v>0</v>
      </c>
      <c r="G48">
        <f t="shared" si="3"/>
        <v>1</v>
      </c>
      <c r="H48" s="3"/>
      <c r="I48" s="22"/>
      <c r="J48" s="19" t="s">
        <v>17</v>
      </c>
      <c r="K48">
        <f t="shared" si="7"/>
        <v>0</v>
      </c>
      <c r="L48" s="15">
        <f t="shared" si="8"/>
        <v>0</v>
      </c>
      <c r="M48" s="3"/>
      <c r="N48">
        <f>+Fasit!F25</f>
        <v>1</v>
      </c>
      <c r="O48">
        <f t="shared" si="4"/>
        <v>-1</v>
      </c>
      <c r="P48" s="3"/>
      <c r="Q48" s="3"/>
      <c r="R48" s="3"/>
      <c r="S48" s="3"/>
      <c r="T48" s="3"/>
      <c r="U48" s="3"/>
      <c r="V48" s="3"/>
      <c r="W48" s="3">
        <v>4</v>
      </c>
      <c r="X48">
        <f t="shared" si="9"/>
        <v>0</v>
      </c>
      <c r="Y48">
        <f t="shared" si="10"/>
        <v>0</v>
      </c>
      <c r="Z48" s="7"/>
      <c r="AA48" s="26">
        <f t="shared" si="11"/>
        <v>0</v>
      </c>
      <c r="AB48" s="46">
        <f t="shared" si="12"/>
        <v>0</v>
      </c>
      <c r="AC48" s="7"/>
      <c r="AD48" s="21">
        <f>+AA48*-48</f>
        <v>0</v>
      </c>
      <c r="AE48" s="21">
        <f>+AB48*-48</f>
        <v>0</v>
      </c>
      <c r="AF48" s="7"/>
      <c r="AG48" s="70"/>
      <c r="AH48" s="7"/>
      <c r="AI48" s="70"/>
      <c r="AJ48" s="7"/>
      <c r="AK48" s="70"/>
      <c r="AL48" s="7"/>
      <c r="AM48" s="7"/>
      <c r="AN48" s="7"/>
      <c r="AO48" s="21"/>
      <c r="AP48" s="21"/>
      <c r="AQ48" s="7"/>
      <c r="AR48" s="7"/>
      <c r="AS48" s="7"/>
    </row>
    <row r="49" spans="1:45" ht="12.75">
      <c r="A49" s="3"/>
      <c r="B49" s="8" t="s">
        <v>5</v>
      </c>
      <c r="C49">
        <f t="shared" si="1"/>
        <v>0</v>
      </c>
      <c r="D49" s="15">
        <f t="shared" si="2"/>
        <v>0</v>
      </c>
      <c r="E49" s="3"/>
      <c r="F49">
        <f>+Fasit!B26</f>
        <v>0</v>
      </c>
      <c r="G49">
        <f t="shared" si="3"/>
        <v>0</v>
      </c>
      <c r="H49" s="3"/>
      <c r="I49" s="22"/>
      <c r="J49" s="19" t="s">
        <v>18</v>
      </c>
      <c r="K49">
        <f t="shared" si="7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Z49" s="7"/>
      <c r="AA49" s="7"/>
      <c r="AB49" s="7"/>
      <c r="AC49" s="7"/>
      <c r="AD49" s="7"/>
      <c r="AE49" s="70"/>
      <c r="AF49" s="7"/>
      <c r="AG49" s="70"/>
      <c r="AH49" s="7"/>
      <c r="AI49" s="70"/>
      <c r="AJ49" s="7"/>
      <c r="AK49" s="70"/>
      <c r="AL49" s="7"/>
      <c r="AM49" s="7"/>
      <c r="AN49" s="7"/>
      <c r="AO49" s="21"/>
      <c r="AP49" s="21"/>
      <c r="AQ49" s="7"/>
      <c r="AR49" s="7"/>
      <c r="AS49" s="7"/>
    </row>
    <row r="50" spans="1:45" ht="12.75">
      <c r="A50" s="3"/>
      <c r="B50" s="8" t="s">
        <v>56</v>
      </c>
      <c r="C50">
        <f t="shared" si="1"/>
        <v>0</v>
      </c>
      <c r="D50" s="15">
        <f t="shared" si="2"/>
        <v>0</v>
      </c>
      <c r="E50" s="3"/>
      <c r="F50">
        <f>+Fasit!B27</f>
        <v>0</v>
      </c>
      <c r="G50">
        <f t="shared" si="3"/>
        <v>0</v>
      </c>
      <c r="H50" s="3"/>
      <c r="I50" s="22"/>
      <c r="J50" s="19" t="s">
        <v>62</v>
      </c>
      <c r="K50">
        <f t="shared" si="7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 t="s">
        <v>203</v>
      </c>
      <c r="X50">
        <f>SUM(X40:X49)</f>
        <v>40</v>
      </c>
      <c r="Y50">
        <f>SUM(Y40:Y49)</f>
        <v>40</v>
      </c>
      <c r="Z50" s="7"/>
      <c r="AA50" s="7">
        <f>SUM(AA40:AA49)</f>
        <v>100</v>
      </c>
      <c r="AB50" s="7">
        <f>SUM(AB40:AB49)</f>
        <v>100</v>
      </c>
      <c r="AC50" s="7"/>
      <c r="AD50" s="21">
        <f>SUM(AD40:AD49)</f>
        <v>772.5</v>
      </c>
      <c r="AE50" s="84">
        <f>SUM(AE40:AE49)</f>
        <v>950</v>
      </c>
      <c r="AF50" s="7"/>
      <c r="AG50" s="70"/>
      <c r="AH50" s="7"/>
      <c r="AI50" s="70"/>
      <c r="AJ50" s="7"/>
      <c r="AK50" s="70"/>
      <c r="AL50" s="7"/>
      <c r="AM50" s="7"/>
      <c r="AN50" s="7"/>
      <c r="AO50" s="21"/>
      <c r="AP50" s="21"/>
      <c r="AQ50" s="7"/>
      <c r="AR50" s="7"/>
      <c r="AS50" s="7"/>
    </row>
    <row r="51" spans="1:45" ht="12.75">
      <c r="A51" s="3"/>
      <c r="B51" s="8" t="s">
        <v>2</v>
      </c>
      <c r="C51">
        <f t="shared" si="1"/>
        <v>0</v>
      </c>
      <c r="D51" s="15">
        <f t="shared" si="2"/>
        <v>0</v>
      </c>
      <c r="E51" s="3"/>
      <c r="F51">
        <f>+Fasit!B28</f>
        <v>0</v>
      </c>
      <c r="G51">
        <f t="shared" si="3"/>
        <v>0</v>
      </c>
      <c r="H51" s="3"/>
      <c r="I51" s="24"/>
      <c r="J51" s="19" t="s">
        <v>19</v>
      </c>
      <c r="K51">
        <f t="shared" si="7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 t="s">
        <v>203</v>
      </c>
      <c r="X51" t="s">
        <v>203</v>
      </c>
      <c r="Y51" t="s">
        <v>203</v>
      </c>
      <c r="Z51" s="7"/>
      <c r="AA51" s="7"/>
      <c r="AB51" s="7"/>
      <c r="AC51" s="7"/>
      <c r="AD51" s="7"/>
      <c r="AE51" s="70"/>
      <c r="AF51" s="7"/>
      <c r="AG51" s="70"/>
      <c r="AH51" s="7"/>
      <c r="AI51" s="70"/>
      <c r="AJ51" s="7"/>
      <c r="AK51" s="70"/>
      <c r="AL51" s="7"/>
      <c r="AM51" s="7"/>
      <c r="AN51" s="7"/>
      <c r="AO51" s="21"/>
      <c r="AP51" s="21"/>
      <c r="AQ51" s="7"/>
      <c r="AR51" s="7"/>
      <c r="AS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70"/>
      <c r="AF52" s="7"/>
      <c r="AG52" s="70"/>
      <c r="AH52" s="7"/>
      <c r="AI52" s="70"/>
      <c r="AJ52" s="7"/>
      <c r="AK52" s="70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95</v>
      </c>
      <c r="C53">
        <f>SUM(C37:C51)</f>
        <v>40</v>
      </c>
      <c r="D53" s="15">
        <f>SUM(D37:D52)</f>
        <v>100</v>
      </c>
      <c r="E53" s="3"/>
      <c r="F53">
        <f>SUM(F37:F52)</f>
        <v>40</v>
      </c>
      <c r="G53">
        <f>SUM(G37:G52)</f>
        <v>0</v>
      </c>
      <c r="H53" s="3"/>
      <c r="I53" s="3"/>
      <c r="J53" s="8" t="s">
        <v>95</v>
      </c>
      <c r="K53">
        <f>SUM(K37:K52)</f>
        <v>40</v>
      </c>
      <c r="L53" s="15">
        <f>SUM(L37:L51)</f>
        <v>100</v>
      </c>
      <c r="M53" s="3"/>
      <c r="N53">
        <f>SUM(N37:N52)</f>
        <v>40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70"/>
      <c r="AF53" s="7"/>
      <c r="AG53" s="70"/>
      <c r="AH53" s="7"/>
      <c r="AI53" s="70"/>
      <c r="AJ53" s="7"/>
      <c r="AK53" s="70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3"/>
      <c r="H54" s="5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70"/>
      <c r="AF54" s="7"/>
      <c r="AG54" s="70"/>
      <c r="AH54" s="7"/>
      <c r="AI54" s="70"/>
      <c r="AJ54" s="7"/>
      <c r="AK54" s="70"/>
      <c r="AL54" s="7"/>
      <c r="AM54" s="7"/>
      <c r="AN54" s="7"/>
      <c r="AO54" s="21"/>
      <c r="AP54" s="21"/>
      <c r="AQ54" s="7"/>
      <c r="AR54" s="7"/>
      <c r="AS54" s="7"/>
    </row>
    <row r="55" spans="1:45" ht="15.75">
      <c r="A55" s="18"/>
      <c r="B55" s="3"/>
      <c r="C55" s="3"/>
      <c r="D55" s="3"/>
      <c r="E55" s="3"/>
      <c r="F55" s="3"/>
      <c r="G55" s="5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7"/>
      <c r="Y55" s="7"/>
      <c r="Z55" s="7"/>
      <c r="AA55" s="7"/>
      <c r="AB55" s="7"/>
      <c r="AC55" s="7"/>
      <c r="AD55" s="7"/>
      <c r="AE55" s="70"/>
      <c r="AF55" s="7"/>
      <c r="AG55" s="70"/>
      <c r="AH55" s="7"/>
      <c r="AI55" s="70"/>
      <c r="AJ55" s="7"/>
      <c r="AK55" s="70"/>
      <c r="AL55" s="7"/>
      <c r="AM55" s="7"/>
      <c r="AN55" s="7"/>
      <c r="AO55" s="21"/>
      <c r="AP55" s="21"/>
      <c r="AQ55" s="7"/>
      <c r="AR55" s="7"/>
      <c r="AS55" s="7"/>
    </row>
    <row r="56" spans="1:45" ht="33.75">
      <c r="A56" s="76" t="str">
        <f>+A1</f>
        <v>Internkalibrering</v>
      </c>
      <c r="B56" s="3"/>
      <c r="C56" s="3"/>
      <c r="D56" s="3"/>
      <c r="E56" s="1"/>
      <c r="F56" s="1"/>
      <c r="G56" s="53"/>
      <c r="H56" s="3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  <c r="AA56" s="7"/>
      <c r="AB56" s="7"/>
      <c r="AC56" s="7"/>
      <c r="AD56" s="7"/>
      <c r="AE56" s="70"/>
      <c r="AF56" s="7"/>
      <c r="AG56" s="70"/>
      <c r="AH56" s="7"/>
      <c r="AI56" s="70"/>
      <c r="AJ56" s="7"/>
      <c r="AK56" s="70"/>
      <c r="AL56" s="7"/>
      <c r="AM56" s="7"/>
      <c r="AN56" s="7"/>
      <c r="AO56" s="21"/>
      <c r="AP56" s="21"/>
      <c r="AQ56" s="7"/>
      <c r="AR56" s="7"/>
      <c r="AS56" s="7"/>
    </row>
    <row r="57" spans="1:45" ht="12.75">
      <c r="A57" s="3"/>
      <c r="B57" s="1"/>
      <c r="C57" s="1"/>
      <c r="D57" s="1"/>
      <c r="E57" s="1"/>
      <c r="F57" s="1"/>
      <c r="G57" s="5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51" ht="12.75">
      <c r="A58" s="3"/>
      <c r="B58" s="1"/>
      <c r="C58" s="1"/>
      <c r="D58" s="1"/>
      <c r="E58" s="1"/>
      <c r="F58" s="1"/>
      <c r="G58" s="5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30" ht="26.25">
      <c r="A59" s="59" t="s">
        <v>102</v>
      </c>
      <c r="B59" s="3"/>
      <c r="C59" s="17"/>
      <c r="D59" s="3"/>
      <c r="E59" s="3"/>
      <c r="F59" s="3"/>
      <c r="G59" s="77"/>
      <c r="H59" s="1" t="s">
        <v>93</v>
      </c>
      <c r="I59" s="73">
        <f>+C7</f>
        <v>8</v>
      </c>
      <c r="J59" s="3"/>
      <c r="K59" s="3"/>
      <c r="L59" s="3"/>
      <c r="M59" s="24" t="s">
        <v>104</v>
      </c>
      <c r="N59" s="3"/>
      <c r="O59" s="50" t="str">
        <f>+G7</f>
        <v>Johansen</v>
      </c>
      <c r="P59" s="7"/>
      <c r="Q59" s="3"/>
      <c r="R59" s="3"/>
      <c r="S59" s="3"/>
      <c r="T59" s="3"/>
      <c r="U59" s="3"/>
      <c r="V59" s="1"/>
      <c r="W59" s="3"/>
      <c r="X59" s="3"/>
      <c r="Y59" s="3"/>
      <c r="Z59" s="3"/>
      <c r="AA59" s="3"/>
      <c r="AB59" s="3"/>
      <c r="AC59" s="3"/>
      <c r="AD59" s="3"/>
    </row>
    <row r="60" spans="1:30" ht="20.25">
      <c r="A60" s="57"/>
      <c r="B60" s="3"/>
      <c r="C60" s="17"/>
      <c r="D60" s="3"/>
      <c r="E60" s="3"/>
      <c r="F60" s="3"/>
      <c r="G60" s="5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20.25">
      <c r="A61" s="57"/>
      <c r="B61" s="1"/>
      <c r="C61" s="23"/>
      <c r="D61" s="3"/>
      <c r="E61" s="1"/>
      <c r="F61" s="55"/>
      <c r="G61" s="53"/>
      <c r="H61" s="1" t="s">
        <v>98</v>
      </c>
      <c r="I61" s="27" t="str">
        <f>+I3</f>
        <v>Flatland</v>
      </c>
      <c r="J61" s="7"/>
      <c r="K61" s="3"/>
      <c r="L61" s="1"/>
      <c r="M61" s="1" t="s">
        <v>203</v>
      </c>
      <c r="N61" s="55" t="s">
        <v>103</v>
      </c>
      <c r="O61" s="55"/>
      <c r="P61" s="51">
        <f>+P3</f>
        <v>39112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2"/>
      <c r="B62" s="3"/>
      <c r="C62" s="17"/>
      <c r="D62" s="3"/>
      <c r="E62" s="3"/>
      <c r="F62" s="3"/>
      <c r="G62" s="5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2"/>
      <c r="B63" s="3"/>
      <c r="C63" s="17"/>
      <c r="D63" s="3"/>
      <c r="E63" s="3"/>
      <c r="F63" s="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23" ht="18">
      <c r="A64" s="3"/>
      <c r="B64" s="58" t="s">
        <v>164</v>
      </c>
      <c r="C64" s="3"/>
      <c r="D64" s="3"/>
      <c r="E64" s="3"/>
      <c r="F64" s="3"/>
      <c r="G64" s="3"/>
      <c r="H64" s="3"/>
      <c r="I64" s="58" t="s">
        <v>159</v>
      </c>
      <c r="J64" s="1"/>
      <c r="K64" s="1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9" ht="18">
      <c r="A65" s="3"/>
      <c r="B65" s="3"/>
      <c r="C65" s="3"/>
      <c r="D65" s="3"/>
      <c r="E65" s="3"/>
      <c r="F65" s="58" t="s">
        <v>100</v>
      </c>
      <c r="G65" s="3"/>
      <c r="H65" s="3"/>
      <c r="I65" s="3"/>
      <c r="J65" s="1" t="s">
        <v>162</v>
      </c>
      <c r="K65" s="1" t="s">
        <v>161</v>
      </c>
      <c r="L65" s="1"/>
      <c r="M65" s="1" t="s">
        <v>160</v>
      </c>
      <c r="N65" s="1"/>
      <c r="O65" s="1"/>
      <c r="P65" s="1"/>
      <c r="Q65" s="1"/>
      <c r="R65" s="1"/>
      <c r="S65" s="1"/>
      <c r="T65" s="1"/>
      <c r="U65" s="1"/>
      <c r="V65" s="1"/>
      <c r="W65" s="3"/>
      <c r="X65" s="1" t="s">
        <v>101</v>
      </c>
      <c r="Y65" s="11" t="s">
        <v>199</v>
      </c>
      <c r="AC65" s="11" t="s">
        <v>200</v>
      </c>
    </row>
    <row r="66" spans="1:31" ht="12.75">
      <c r="A66" s="3"/>
      <c r="B66" s="1"/>
      <c r="C66" s="1"/>
      <c r="D66" s="1" t="s">
        <v>153</v>
      </c>
      <c r="E66" s="3"/>
      <c r="F66" s="3"/>
      <c r="G66" s="1"/>
      <c r="H66" s="1" t="s">
        <v>153</v>
      </c>
      <c r="I66" s="3"/>
      <c r="J66" s="1" t="s">
        <v>163</v>
      </c>
      <c r="K66" s="1" t="s">
        <v>21</v>
      </c>
      <c r="L66" s="1" t="s">
        <v>27</v>
      </c>
      <c r="M66" s="1" t="s">
        <v>21</v>
      </c>
      <c r="N66" s="1" t="s">
        <v>27</v>
      </c>
      <c r="O66" s="1"/>
      <c r="P66" s="1"/>
      <c r="Q66" s="1"/>
      <c r="R66" s="1"/>
      <c r="S66" s="1"/>
      <c r="T66" s="1"/>
      <c r="U66" s="1"/>
      <c r="V66" s="1"/>
      <c r="W66" s="3"/>
      <c r="X66" s="1" t="s">
        <v>156</v>
      </c>
      <c r="Y66" s="1" t="s">
        <v>201</v>
      </c>
      <c r="Z66" s="1" t="s">
        <v>202</v>
      </c>
      <c r="AA66" s="1" t="s">
        <v>157</v>
      </c>
      <c r="AC66" s="1" t="s">
        <v>201</v>
      </c>
      <c r="AD66" s="1" t="s">
        <v>202</v>
      </c>
      <c r="AE66" s="1" t="s">
        <v>157</v>
      </c>
    </row>
    <row r="67" spans="1:31" ht="12.75">
      <c r="A67" s="3"/>
      <c r="B67" s="1" t="s">
        <v>101</v>
      </c>
      <c r="C67" s="1" t="s">
        <v>21</v>
      </c>
      <c r="D67" s="1" t="s">
        <v>154</v>
      </c>
      <c r="E67" s="3"/>
      <c r="F67" s="1" t="s">
        <v>229</v>
      </c>
      <c r="G67" s="1" t="s">
        <v>21</v>
      </c>
      <c r="H67" s="1" t="s">
        <v>154</v>
      </c>
      <c r="I67" s="3"/>
      <c r="J67" s="11">
        <f>SUM(J69:J108)</f>
        <v>1</v>
      </c>
      <c r="K67" s="11">
        <f>SUM(K69:K108)</f>
        <v>6</v>
      </c>
      <c r="L67" s="11">
        <f>SUM(L69:L108)</f>
        <v>-4</v>
      </c>
      <c r="M67" s="11">
        <f>SUM(M69:M108)</f>
        <v>20</v>
      </c>
      <c r="N67" s="11">
        <f>SUM(N69:N108)</f>
        <v>20</v>
      </c>
      <c r="O67" s="1"/>
      <c r="P67" s="1"/>
      <c r="Q67" s="1"/>
      <c r="R67" s="1"/>
      <c r="S67" s="1"/>
      <c r="T67" s="1"/>
      <c r="U67" s="1"/>
      <c r="V67" s="1"/>
      <c r="W67" s="3"/>
      <c r="X67" s="3"/>
      <c r="Y67" s="7">
        <f>SUM(Y69:Y108)</f>
        <v>277</v>
      </c>
      <c r="Z67" s="7">
        <f>SUM(Z69:Z108)</f>
        <v>2027</v>
      </c>
      <c r="AA67" s="7">
        <f>SUM(AA69:AA108)</f>
        <v>1986</v>
      </c>
      <c r="AC67" s="7">
        <f>SUM(AC69:AC108)</f>
        <v>254</v>
      </c>
      <c r="AD67" s="7">
        <f>SUM(AD69:AD108)</f>
        <v>1840</v>
      </c>
      <c r="AE67" s="7">
        <f>SUM(AE69:AE108)</f>
        <v>1868</v>
      </c>
    </row>
    <row r="68" spans="1:24" ht="12.75">
      <c r="A68" s="3"/>
      <c r="B68" s="3"/>
      <c r="C68" s="3"/>
      <c r="D68" s="3"/>
      <c r="E68" s="3"/>
      <c r="F68" s="3"/>
      <c r="G68" s="1"/>
      <c r="H68" s="3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"/>
      <c r="X68" s="3"/>
    </row>
    <row r="69" spans="1:31" ht="12.75">
      <c r="A69" s="3">
        <v>1</v>
      </c>
      <c r="B69" s="7" t="str">
        <f>MID(Over!M10,1,1)</f>
        <v>S</v>
      </c>
      <c r="C69" s="7" t="str">
        <f>MID(Over!M10,2,2)</f>
        <v>P </v>
      </c>
      <c r="D69" s="7" t="str">
        <f>MID(Over!M10,4,2)</f>
        <v>1+</v>
      </c>
      <c r="E69" s="3"/>
      <c r="F69" s="8" t="str">
        <f>+Fasit!B56</f>
        <v>S</v>
      </c>
      <c r="G69" s="8" t="str">
        <f>+Fasit!C56</f>
        <v>P </v>
      </c>
      <c r="H69" s="8" t="str">
        <f>+Fasit!D56</f>
        <v>1 </v>
      </c>
      <c r="I69" s="3"/>
      <c r="J69" s="8">
        <f>+LOOKUP(X69,Poeng!$G$2:$G$28,Poeng!$H$2:$H$28)</f>
        <v>0</v>
      </c>
      <c r="K69" s="29">
        <f>+Y69-Fasit!F56</f>
        <v>0</v>
      </c>
      <c r="L69" s="30">
        <f>+AC69-Fasit!G56</f>
        <v>1</v>
      </c>
      <c r="M69" s="13">
        <f aca="true" t="shared" si="13" ref="M69:M108">+ABS(K69)</f>
        <v>0</v>
      </c>
      <c r="N69" s="8">
        <f aca="true" t="shared" si="14" ref="N69:N108">+ABS(L69)</f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+CONCATENATE(B69,Fasit!B56)</f>
        <v>SS</v>
      </c>
      <c r="Y69" s="14">
        <f>MATCH(C69,Poeng!$C$2:$C$17,0)</f>
        <v>2</v>
      </c>
      <c r="Z69">
        <f aca="true" t="shared" si="15" ref="Z69:Z108">+Y69*Y69</f>
        <v>4</v>
      </c>
      <c r="AA69">
        <f>+Y69*Fasit!F56</f>
        <v>4</v>
      </c>
      <c r="AC69" s="14">
        <f>MATCH(D69,Poeng!$B$2:$B$17,0)</f>
        <v>3</v>
      </c>
      <c r="AD69">
        <f aca="true" t="shared" si="16" ref="AD69:AD108">+AC69*AC69</f>
        <v>9</v>
      </c>
      <c r="AE69">
        <f>+AC69*Fasit!G56</f>
        <v>6</v>
      </c>
    </row>
    <row r="70" spans="1:31" ht="12.75">
      <c r="A70" s="3">
        <f aca="true" t="shared" si="17" ref="A70:A108">+A69+1</f>
        <v>2</v>
      </c>
      <c r="B70" s="7" t="str">
        <f>MID(Over!M11,1,1)</f>
        <v>S</v>
      </c>
      <c r="C70" s="7" t="str">
        <f>MID(Over!M11,2,2)</f>
        <v>R+</v>
      </c>
      <c r="D70" s="7" t="str">
        <f>MID(Over!M11,4,2)</f>
        <v>4 </v>
      </c>
      <c r="E70" s="3"/>
      <c r="F70" s="8" t="str">
        <f>+Fasit!B57</f>
        <v>S</v>
      </c>
      <c r="G70" s="8" t="str">
        <f>+Fasit!C57</f>
        <v>R+</v>
      </c>
      <c r="H70" s="8" t="str">
        <f>+Fasit!D57</f>
        <v>4+</v>
      </c>
      <c r="I70" s="3"/>
      <c r="J70" s="8">
        <f>+LOOKUP(X70,Poeng!$G$2:$G$28,Poeng!$H$2:$H$28)</f>
        <v>0</v>
      </c>
      <c r="K70" s="29">
        <f>+Y70-Fasit!F57</f>
        <v>0</v>
      </c>
      <c r="L70" s="30">
        <f>+AC70-Fasit!G57</f>
        <v>-1</v>
      </c>
      <c r="M70" s="13">
        <f t="shared" si="13"/>
        <v>0</v>
      </c>
      <c r="N70" s="8">
        <f t="shared" si="14"/>
        <v>1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+CONCATENATE(B70,Fasit!B57)</f>
        <v>SS</v>
      </c>
      <c r="Y70" s="14">
        <f>MATCH(C70,Poeng!$C$2:$C$17,0)</f>
        <v>9</v>
      </c>
      <c r="Z70">
        <f t="shared" si="15"/>
        <v>81</v>
      </c>
      <c r="AA70">
        <f>+Y70*Fasit!F57</f>
        <v>81</v>
      </c>
      <c r="AC70" s="14">
        <f>MATCH(D70,Poeng!$B$2:$B$17,0)</f>
        <v>11</v>
      </c>
      <c r="AD70">
        <f t="shared" si="16"/>
        <v>121</v>
      </c>
      <c r="AE70">
        <f>+AC70*Fasit!G57</f>
        <v>132</v>
      </c>
    </row>
    <row r="71" spans="1:31" ht="12.75">
      <c r="A71" s="3">
        <f t="shared" si="17"/>
        <v>3</v>
      </c>
      <c r="B71" s="7" t="str">
        <f>MID(Over!M12,1,1)</f>
        <v>L</v>
      </c>
      <c r="C71" s="7" t="str">
        <f>MID(Over!M12,2,2)</f>
        <v>O-</v>
      </c>
      <c r="D71" s="7" t="str">
        <f>MID(Over!M12,4,2)</f>
        <v>1+</v>
      </c>
      <c r="E71" s="3"/>
      <c r="F71" s="8" t="str">
        <f>+Fasit!B58</f>
        <v>U</v>
      </c>
      <c r="G71" s="8" t="str">
        <f>+Fasit!C58</f>
        <v>P+</v>
      </c>
      <c r="H71" s="8" t="str">
        <f>+Fasit!D58</f>
        <v>1 </v>
      </c>
      <c r="I71" s="3"/>
      <c r="J71" s="8">
        <f>+LOOKUP(X71,Poeng!$G$2:$G$28,Poeng!$H$2:$H$28)</f>
        <v>1</v>
      </c>
      <c r="K71" s="29">
        <f>+Y71-Fasit!F58</f>
        <v>1</v>
      </c>
      <c r="L71" s="30">
        <f>+AC71-Fasit!G58</f>
        <v>1</v>
      </c>
      <c r="M71" s="13">
        <f t="shared" si="13"/>
        <v>1</v>
      </c>
      <c r="N71" s="8">
        <f t="shared" si="14"/>
        <v>1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+CONCATENATE(B71,Fasit!B58)</f>
        <v>LU</v>
      </c>
      <c r="Y71" s="14">
        <f>MATCH(C71,Poeng!$C$2:$C$17,0)</f>
        <v>4</v>
      </c>
      <c r="Z71">
        <f t="shared" si="15"/>
        <v>16</v>
      </c>
      <c r="AA71">
        <f>+Y71*Fasit!F58</f>
        <v>12</v>
      </c>
      <c r="AC71" s="14">
        <f>MATCH(D71,Poeng!$B$2:$B$17,0)</f>
        <v>3</v>
      </c>
      <c r="AD71">
        <f t="shared" si="16"/>
        <v>9</v>
      </c>
      <c r="AE71">
        <f>+AC71*Fasit!G58</f>
        <v>6</v>
      </c>
    </row>
    <row r="72" spans="1:31" ht="12.75">
      <c r="A72" s="3">
        <f t="shared" si="17"/>
        <v>4</v>
      </c>
      <c r="B72" s="7" t="str">
        <f>MID(Over!M13,1,1)</f>
        <v>U</v>
      </c>
      <c r="C72" s="7" t="str">
        <f>MID(Over!M13,2,2)</f>
        <v>O+</v>
      </c>
      <c r="D72" s="7" t="str">
        <f>MID(Over!M13,4,2)</f>
        <v>3+</v>
      </c>
      <c r="E72" s="3"/>
      <c r="F72" s="8" t="str">
        <f>+Fasit!B59</f>
        <v>U</v>
      </c>
      <c r="G72" s="8" t="str">
        <f>+Fasit!C59</f>
        <v>O </v>
      </c>
      <c r="H72" s="8" t="str">
        <f>+Fasit!D59</f>
        <v>4-</v>
      </c>
      <c r="I72" s="3"/>
      <c r="J72" s="8">
        <f>+LOOKUP(X72,Poeng!$G$2:$G$28,Poeng!$H$2:$H$28)</f>
        <v>0</v>
      </c>
      <c r="K72" s="29">
        <f>+Y72-Fasit!F59</f>
        <v>1</v>
      </c>
      <c r="L72" s="30">
        <f>+AC72-Fasit!G59</f>
        <v>-1</v>
      </c>
      <c r="M72" s="13">
        <f t="shared" si="13"/>
        <v>1</v>
      </c>
      <c r="N72" s="8">
        <f t="shared" si="14"/>
        <v>1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+CONCATENATE(B72,Fasit!B59)</f>
        <v>UU</v>
      </c>
      <c r="Y72" s="14">
        <f>MATCH(C72,Poeng!$C$2:$C$17,0)</f>
        <v>6</v>
      </c>
      <c r="Z72">
        <f t="shared" si="15"/>
        <v>36</v>
      </c>
      <c r="AA72">
        <f>+Y72*Fasit!F59</f>
        <v>30</v>
      </c>
      <c r="AC72" s="14">
        <f>MATCH(D72,Poeng!$B$2:$B$17,0)</f>
        <v>9</v>
      </c>
      <c r="AD72">
        <f t="shared" si="16"/>
        <v>81</v>
      </c>
      <c r="AE72">
        <f>+AC72*Fasit!G59</f>
        <v>90</v>
      </c>
    </row>
    <row r="73" spans="1:31" ht="12.75">
      <c r="A73" s="3">
        <f t="shared" si="17"/>
        <v>5</v>
      </c>
      <c r="B73" s="7" t="str">
        <f>MID(Over!M14,1,1)</f>
        <v>L</v>
      </c>
      <c r="C73" s="7" t="str">
        <f>MID(Over!M14,2,2)</f>
        <v>R-</v>
      </c>
      <c r="D73" s="7" t="str">
        <f>MID(Over!M14,4,2)</f>
        <v>3+</v>
      </c>
      <c r="E73" s="3"/>
      <c r="F73" s="8" t="str">
        <f>+Fasit!B60</f>
        <v>L</v>
      </c>
      <c r="G73" s="8" t="str">
        <f>+Fasit!C60</f>
        <v>R-</v>
      </c>
      <c r="H73" s="8" t="str">
        <f>+Fasit!D60</f>
        <v>3+</v>
      </c>
      <c r="I73" s="3"/>
      <c r="J73" s="8">
        <f>+LOOKUP(X73,Poeng!$G$2:$G$28,Poeng!$H$2:$H$28)</f>
        <v>0</v>
      </c>
      <c r="K73" s="29">
        <f>+Y73-Fasit!F60</f>
        <v>0</v>
      </c>
      <c r="L73" s="30">
        <f>+AC73-Fasit!G60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+CONCATENATE(B73,Fasit!B60)</f>
        <v>LL</v>
      </c>
      <c r="Y73" s="14">
        <f>MATCH(C73,Poeng!$C$2:$C$17,0)</f>
        <v>7</v>
      </c>
      <c r="Z73">
        <f t="shared" si="15"/>
        <v>49</v>
      </c>
      <c r="AA73">
        <f>+Y73*Fasit!F60</f>
        <v>49</v>
      </c>
      <c r="AC73" s="14">
        <f>MATCH(D73,Poeng!$B$2:$B$17,0)</f>
        <v>9</v>
      </c>
      <c r="AD73">
        <f t="shared" si="16"/>
        <v>81</v>
      </c>
      <c r="AE73">
        <f>+AC73*Fasit!G60</f>
        <v>81</v>
      </c>
    </row>
    <row r="74" spans="1:31" ht="12.75">
      <c r="A74" s="3">
        <f t="shared" si="17"/>
        <v>6</v>
      </c>
      <c r="B74" s="7" t="str">
        <f>MID(Over!M15,1,1)</f>
        <v>L</v>
      </c>
      <c r="C74" s="7" t="str">
        <f>MID(Over!M15,2,2)</f>
        <v>R-</v>
      </c>
      <c r="D74" s="7" t="str">
        <f>MID(Over!M15,4,2)</f>
        <v>3 </v>
      </c>
      <c r="E74" s="3"/>
      <c r="F74" s="8" t="str">
        <f>+Fasit!B61</f>
        <v>L</v>
      </c>
      <c r="G74" s="8" t="str">
        <f>+Fasit!C61</f>
        <v>R-</v>
      </c>
      <c r="H74" s="8" t="str">
        <f>+Fasit!D61</f>
        <v>3-</v>
      </c>
      <c r="I74" s="3"/>
      <c r="J74" s="8">
        <f>+LOOKUP(X74,Poeng!$G$2:$G$28,Poeng!$H$2:$H$28)</f>
        <v>0</v>
      </c>
      <c r="K74" s="29">
        <f>+Y74-Fasit!F61</f>
        <v>0</v>
      </c>
      <c r="L74" s="30">
        <f>+AC74-Fasit!G61</f>
        <v>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+CONCATENATE(B74,Fasit!B61)</f>
        <v>LL</v>
      </c>
      <c r="Y74" s="14">
        <f>MATCH(C74,Poeng!$C$2:$C$17,0)</f>
        <v>7</v>
      </c>
      <c r="Z74">
        <f t="shared" si="15"/>
        <v>49</v>
      </c>
      <c r="AA74">
        <f>+Y74*Fasit!F61</f>
        <v>49</v>
      </c>
      <c r="AC74" s="14">
        <f>MATCH(D74,Poeng!$B$2:$B$17,0)</f>
        <v>8</v>
      </c>
      <c r="AD74">
        <f t="shared" si="16"/>
        <v>64</v>
      </c>
      <c r="AE74">
        <f>+AC74*Fasit!G61</f>
        <v>56</v>
      </c>
    </row>
    <row r="75" spans="1:31" ht="12.75">
      <c r="A75" s="3">
        <f t="shared" si="17"/>
        <v>7</v>
      </c>
      <c r="B75" s="7" t="str">
        <f>MID(Over!M16,1,1)</f>
        <v>L</v>
      </c>
      <c r="C75" s="7" t="str">
        <f>MID(Over!M16,2,2)</f>
        <v>R-</v>
      </c>
      <c r="D75" s="7" t="str">
        <f>MID(Over!M16,4,2)</f>
        <v>3 </v>
      </c>
      <c r="E75" s="3"/>
      <c r="F75" s="8" t="str">
        <f>+Fasit!B62</f>
        <v>L</v>
      </c>
      <c r="G75" s="8" t="str">
        <f>+Fasit!C62</f>
        <v>R-</v>
      </c>
      <c r="H75" s="8" t="str">
        <f>+Fasit!D62</f>
        <v>3+</v>
      </c>
      <c r="I75" s="3"/>
      <c r="J75" s="8">
        <f>+LOOKUP(X75,Poeng!$G$2:$G$28,Poeng!$H$2:$H$28)</f>
        <v>0</v>
      </c>
      <c r="K75" s="29">
        <f>+Y75-Fasit!F62</f>
        <v>0</v>
      </c>
      <c r="L75" s="30">
        <f>+AC75-Fasit!G62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+CONCATENATE(B75,Fasit!B62)</f>
        <v>LL</v>
      </c>
      <c r="Y75" s="14">
        <f>MATCH(C75,Poeng!$C$2:$C$17,0)</f>
        <v>7</v>
      </c>
      <c r="Z75">
        <f t="shared" si="15"/>
        <v>49</v>
      </c>
      <c r="AA75">
        <f>+Y75*Fasit!F62</f>
        <v>49</v>
      </c>
      <c r="AC75" s="14">
        <f>MATCH(D75,Poeng!$B$2:$B$17,0)</f>
        <v>8</v>
      </c>
      <c r="AD75">
        <f t="shared" si="16"/>
        <v>64</v>
      </c>
      <c r="AE75">
        <f>+AC75*Fasit!G62</f>
        <v>72</v>
      </c>
    </row>
    <row r="76" spans="1:31" ht="12.75">
      <c r="A76" s="3">
        <f t="shared" si="17"/>
        <v>8</v>
      </c>
      <c r="B76" s="7" t="str">
        <f>MID(Over!M17,1,1)</f>
        <v>L</v>
      </c>
      <c r="C76" s="7" t="str">
        <f>MID(Over!M17,2,2)</f>
        <v>O+</v>
      </c>
      <c r="D76" s="7" t="str">
        <f>MID(Over!M17,4,2)</f>
        <v>3-</v>
      </c>
      <c r="E76" s="3"/>
      <c r="F76" s="8" t="str">
        <f>+Fasit!B63</f>
        <v>L</v>
      </c>
      <c r="G76" s="8" t="str">
        <f>+Fasit!C63</f>
        <v>O+</v>
      </c>
      <c r="H76" s="8" t="str">
        <f>+Fasit!D63</f>
        <v>2+</v>
      </c>
      <c r="I76" s="3"/>
      <c r="J76" s="8">
        <f>+LOOKUP(X76,Poeng!$G$2:$G$28,Poeng!$H$2:$H$28)</f>
        <v>0</v>
      </c>
      <c r="K76" s="29">
        <f>+Y76-Fasit!F63</f>
        <v>0</v>
      </c>
      <c r="L76" s="30">
        <f>+AC76-Fasit!G63</f>
        <v>1</v>
      </c>
      <c r="M76" s="13">
        <f t="shared" si="13"/>
        <v>0</v>
      </c>
      <c r="N76" s="8">
        <f t="shared" si="14"/>
        <v>1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+CONCATENATE(B76,Fasit!B63)</f>
        <v>LL</v>
      </c>
      <c r="Y76" s="14">
        <f>MATCH(C76,Poeng!$C$2:$C$17,0)</f>
        <v>6</v>
      </c>
      <c r="Z76">
        <f t="shared" si="15"/>
        <v>36</v>
      </c>
      <c r="AA76">
        <f>+Y76*Fasit!F63</f>
        <v>36</v>
      </c>
      <c r="AC76" s="14">
        <f>MATCH(D76,Poeng!$B$2:$B$17,0)</f>
        <v>7</v>
      </c>
      <c r="AD76">
        <f t="shared" si="16"/>
        <v>49</v>
      </c>
      <c r="AE76">
        <f>+AC76*Fasit!G63</f>
        <v>42</v>
      </c>
    </row>
    <row r="77" spans="1:31" ht="12.75">
      <c r="A77" s="3">
        <f t="shared" si="17"/>
        <v>9</v>
      </c>
      <c r="B77" s="7" t="str">
        <f>MID(Over!M18,1,1)</f>
        <v>L</v>
      </c>
      <c r="C77" s="7" t="str">
        <f>MID(Over!M18,2,2)</f>
        <v>O+</v>
      </c>
      <c r="D77" s="7" t="str">
        <f>MID(Over!M18,4,2)</f>
        <v>2-</v>
      </c>
      <c r="E77" s="3"/>
      <c r="F77" s="8" t="str">
        <f>+Fasit!B64</f>
        <v>L</v>
      </c>
      <c r="G77" s="8" t="str">
        <f>+Fasit!C64</f>
        <v>O+</v>
      </c>
      <c r="H77" s="8" t="str">
        <f>+Fasit!D64</f>
        <v>2 </v>
      </c>
      <c r="I77" s="3"/>
      <c r="J77" s="8">
        <f>+LOOKUP(X77,Poeng!$G$2:$G$28,Poeng!$H$2:$H$28)</f>
        <v>0</v>
      </c>
      <c r="K77" s="29">
        <f>+Y77-Fasit!F64</f>
        <v>0</v>
      </c>
      <c r="L77" s="30">
        <f>+AC77-Fasit!G64</f>
        <v>-1</v>
      </c>
      <c r="M77" s="13">
        <f t="shared" si="13"/>
        <v>0</v>
      </c>
      <c r="N77" s="8">
        <f t="shared" si="14"/>
        <v>1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+CONCATENATE(B77,Fasit!B64)</f>
        <v>LL</v>
      </c>
      <c r="Y77" s="14">
        <f>MATCH(C77,Poeng!$C$2:$C$17,0)</f>
        <v>6</v>
      </c>
      <c r="Z77">
        <f t="shared" si="15"/>
        <v>36</v>
      </c>
      <c r="AA77">
        <f>+Y77*Fasit!F64</f>
        <v>36</v>
      </c>
      <c r="AC77" s="14">
        <f>MATCH(D77,Poeng!$B$2:$B$17,0)</f>
        <v>4</v>
      </c>
      <c r="AD77">
        <f t="shared" si="16"/>
        <v>16</v>
      </c>
      <c r="AE77">
        <f>+AC77*Fasit!G64</f>
        <v>20</v>
      </c>
    </row>
    <row r="78" spans="1:31" ht="12.75">
      <c r="A78" s="3">
        <f t="shared" si="17"/>
        <v>10</v>
      </c>
      <c r="B78" s="7" t="str">
        <f>MID(Over!M19,1,1)</f>
        <v>L</v>
      </c>
      <c r="C78" s="7" t="str">
        <f>MID(Over!M19,2,2)</f>
        <v>R-</v>
      </c>
      <c r="D78" s="7" t="str">
        <f>MID(Over!M19,4,2)</f>
        <v>2-</v>
      </c>
      <c r="E78" s="3"/>
      <c r="F78" s="8" t="str">
        <f>+Fasit!B65</f>
        <v>L</v>
      </c>
      <c r="G78" s="8" t="str">
        <f>+Fasit!C65</f>
        <v>R-</v>
      </c>
      <c r="H78" s="8" t="str">
        <f>+Fasit!D65</f>
        <v>2-</v>
      </c>
      <c r="I78" s="3"/>
      <c r="J78" s="8">
        <f>+LOOKUP(X78,Poeng!$G$2:$G$28,Poeng!$H$2:$H$28)</f>
        <v>0</v>
      </c>
      <c r="K78" s="29">
        <f>+Y78-Fasit!F65</f>
        <v>0</v>
      </c>
      <c r="L78" s="30">
        <f>+AC78-Fasit!G65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+CONCATENATE(B78,Fasit!B65)</f>
        <v>LL</v>
      </c>
      <c r="Y78" s="14">
        <f>MATCH(C78,Poeng!$C$2:$C$17,0)</f>
        <v>7</v>
      </c>
      <c r="Z78">
        <f t="shared" si="15"/>
        <v>49</v>
      </c>
      <c r="AA78">
        <f>+Y78*Fasit!F65</f>
        <v>49</v>
      </c>
      <c r="AC78" s="14">
        <f>MATCH(D78,Poeng!$B$2:$B$17,0)</f>
        <v>4</v>
      </c>
      <c r="AD78">
        <f t="shared" si="16"/>
        <v>16</v>
      </c>
      <c r="AE78">
        <f>+AC78*Fasit!G65</f>
        <v>16</v>
      </c>
    </row>
    <row r="79" spans="1:31" ht="12.75">
      <c r="A79" s="3">
        <f t="shared" si="17"/>
        <v>11</v>
      </c>
      <c r="B79" s="7" t="str">
        <f>MID(Over!M20,1,1)</f>
        <v>L</v>
      </c>
      <c r="C79" s="7" t="str">
        <f>MID(Over!M20,2,2)</f>
        <v>O+</v>
      </c>
      <c r="D79" s="7" t="str">
        <f>MID(Over!M20,4,2)</f>
        <v>2 </v>
      </c>
      <c r="E79" s="3"/>
      <c r="F79" s="8" t="str">
        <f>+Fasit!B66</f>
        <v>L</v>
      </c>
      <c r="G79" s="8" t="str">
        <f>+Fasit!C66</f>
        <v>O </v>
      </c>
      <c r="H79" s="8" t="str">
        <f>+Fasit!D66</f>
        <v>2+</v>
      </c>
      <c r="I79" s="3"/>
      <c r="J79" s="8">
        <f>+LOOKUP(X79,Poeng!$G$2:$G$28,Poeng!$H$2:$H$28)</f>
        <v>0</v>
      </c>
      <c r="K79" s="29">
        <f>+Y79-Fasit!F66</f>
        <v>1</v>
      </c>
      <c r="L79" s="30">
        <f>+AC79-Fasit!G66</f>
        <v>-1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+CONCATENATE(B79,Fasit!B66)</f>
        <v>LL</v>
      </c>
      <c r="Y79" s="14">
        <f>MATCH(C79,Poeng!$C$2:$C$17,0)</f>
        <v>6</v>
      </c>
      <c r="Z79">
        <f t="shared" si="15"/>
        <v>36</v>
      </c>
      <c r="AA79">
        <f>+Y79*Fasit!F66</f>
        <v>30</v>
      </c>
      <c r="AC79" s="14">
        <f>MATCH(D79,Poeng!$B$2:$B$17,0)</f>
        <v>5</v>
      </c>
      <c r="AD79">
        <f t="shared" si="16"/>
        <v>25</v>
      </c>
      <c r="AE79">
        <f>+AC79*Fasit!G66</f>
        <v>30</v>
      </c>
    </row>
    <row r="80" spans="1:31" ht="12.75">
      <c r="A80" s="3">
        <f t="shared" si="17"/>
        <v>12</v>
      </c>
      <c r="B80" s="7" t="str">
        <f>MID(Over!M21,1,1)</f>
        <v>L</v>
      </c>
      <c r="C80" s="7" t="str">
        <f>MID(Over!M21,2,2)</f>
        <v>O </v>
      </c>
      <c r="D80" s="7" t="str">
        <f>MID(Over!M21,4,2)</f>
        <v>1+</v>
      </c>
      <c r="E80" s="3"/>
      <c r="F80" s="8" t="str">
        <f>+Fasit!B67</f>
        <v>L</v>
      </c>
      <c r="G80" s="8" t="str">
        <f>+Fasit!C67</f>
        <v>O-</v>
      </c>
      <c r="H80" s="8" t="str">
        <f>+Fasit!D67</f>
        <v>1+</v>
      </c>
      <c r="I80" s="3"/>
      <c r="J80" s="8">
        <f>+LOOKUP(X80,Poeng!$G$2:$G$28,Poeng!$H$2:$H$28)</f>
        <v>0</v>
      </c>
      <c r="K80" s="29">
        <f>+Y80-Fasit!F67</f>
        <v>1</v>
      </c>
      <c r="L80" s="30">
        <f>+AC80-Fasit!G67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+CONCATENATE(B80,Fasit!B67)</f>
        <v>LL</v>
      </c>
      <c r="Y80" s="14">
        <f>MATCH(C80,Poeng!$C$2:$C$17,0)</f>
        <v>5</v>
      </c>
      <c r="Z80">
        <f t="shared" si="15"/>
        <v>25</v>
      </c>
      <c r="AA80">
        <f>+Y80*Fasit!F67</f>
        <v>20</v>
      </c>
      <c r="AC80" s="14">
        <f>MATCH(D80,Poeng!$B$2:$B$17,0)</f>
        <v>3</v>
      </c>
      <c r="AD80">
        <f t="shared" si="16"/>
        <v>9</v>
      </c>
      <c r="AE80">
        <f>+AC80*Fasit!G67</f>
        <v>9</v>
      </c>
    </row>
    <row r="81" spans="1:31" ht="12.75">
      <c r="A81" s="3">
        <f t="shared" si="17"/>
        <v>13</v>
      </c>
      <c r="B81" s="7" t="str">
        <f>MID(Over!M22,1,1)</f>
        <v>L</v>
      </c>
      <c r="C81" s="7" t="str">
        <f>MID(Over!M22,2,2)</f>
        <v>O+</v>
      </c>
      <c r="D81" s="7" t="str">
        <f>MID(Over!M22,4,2)</f>
        <v>1+</v>
      </c>
      <c r="E81" s="3"/>
      <c r="F81" s="8" t="str">
        <f>+Fasit!B68</f>
        <v>L</v>
      </c>
      <c r="G81" s="8" t="str">
        <f>+Fasit!C68</f>
        <v>O </v>
      </c>
      <c r="H81" s="8" t="str">
        <f>+Fasit!D68</f>
        <v>1+</v>
      </c>
      <c r="I81" s="3"/>
      <c r="J81" s="8">
        <f>+LOOKUP(X81,Poeng!$G$2:$G$28,Poeng!$H$2:$H$28)</f>
        <v>0</v>
      </c>
      <c r="K81" s="29">
        <f>+Y81-Fasit!F68</f>
        <v>1</v>
      </c>
      <c r="L81" s="30">
        <f>+AC81-Fasit!G68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+CONCATENATE(B81,Fasit!B68)</f>
        <v>LL</v>
      </c>
      <c r="Y81" s="14">
        <f>MATCH(C81,Poeng!$C$2:$C$17,0)</f>
        <v>6</v>
      </c>
      <c r="Z81">
        <f t="shared" si="15"/>
        <v>36</v>
      </c>
      <c r="AA81">
        <f>+Y81*Fasit!F68</f>
        <v>30</v>
      </c>
      <c r="AC81" s="14">
        <f>MATCH(D81,Poeng!$B$2:$B$17,0)</f>
        <v>3</v>
      </c>
      <c r="AD81">
        <f t="shared" si="16"/>
        <v>9</v>
      </c>
      <c r="AE81">
        <f>+AC81*Fasit!G68</f>
        <v>9</v>
      </c>
    </row>
    <row r="82" spans="1:31" ht="12.75">
      <c r="A82" s="3">
        <f t="shared" si="17"/>
        <v>14</v>
      </c>
      <c r="B82" s="7" t="str">
        <f>MID(Over!M23,1,1)</f>
        <v>L</v>
      </c>
      <c r="C82" s="7" t="str">
        <f>MID(Over!M23,2,2)</f>
        <v>R-</v>
      </c>
      <c r="D82" s="7" t="str">
        <f>MID(Over!M23,4,2)</f>
        <v>2+</v>
      </c>
      <c r="E82" s="3"/>
      <c r="F82" s="8" t="str">
        <f>+Fasit!B69</f>
        <v>L</v>
      </c>
      <c r="G82" s="8" t="str">
        <f>+Fasit!C69</f>
        <v>O+</v>
      </c>
      <c r="H82" s="8" t="str">
        <f>+Fasit!D69</f>
        <v>3-</v>
      </c>
      <c r="I82" s="3"/>
      <c r="J82" s="8">
        <f>+LOOKUP(X82,Poeng!$G$2:$G$28,Poeng!$H$2:$H$28)</f>
        <v>0</v>
      </c>
      <c r="K82" s="29">
        <f>+Y82-Fasit!F69</f>
        <v>1</v>
      </c>
      <c r="L82" s="30">
        <f>+AC82-Fasit!G69</f>
        <v>-1</v>
      </c>
      <c r="M82" s="13">
        <f t="shared" si="13"/>
        <v>1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+CONCATENATE(B82,Fasit!B69)</f>
        <v>LL</v>
      </c>
      <c r="Y82" s="14">
        <f>MATCH(C82,Poeng!$C$2:$C$17,0)</f>
        <v>7</v>
      </c>
      <c r="Z82">
        <f t="shared" si="15"/>
        <v>49</v>
      </c>
      <c r="AA82">
        <f>+Y82*Fasit!F69</f>
        <v>42</v>
      </c>
      <c r="AC82" s="14">
        <f>MATCH(D82,Poeng!$B$2:$B$17,0)</f>
        <v>6</v>
      </c>
      <c r="AD82">
        <f t="shared" si="16"/>
        <v>36</v>
      </c>
      <c r="AE82">
        <f>+AC82*Fasit!G69</f>
        <v>42</v>
      </c>
    </row>
    <row r="83" spans="1:31" ht="12.75">
      <c r="A83" s="3">
        <f t="shared" si="17"/>
        <v>15</v>
      </c>
      <c r="B83" s="7" t="str">
        <f>MID(Over!M24,1,1)</f>
        <v>L</v>
      </c>
      <c r="C83" s="7" t="str">
        <f>MID(Over!M24,2,2)</f>
        <v>O+</v>
      </c>
      <c r="D83" s="7" t="str">
        <f>MID(Over!M24,4,2)</f>
        <v>2 </v>
      </c>
      <c r="E83" s="3"/>
      <c r="F83" s="8" t="str">
        <f>+Fasit!B70</f>
        <v>L</v>
      </c>
      <c r="G83" s="8" t="str">
        <f>+Fasit!C70</f>
        <v>O </v>
      </c>
      <c r="H83" s="8" t="str">
        <f>+Fasit!D70</f>
        <v>2+</v>
      </c>
      <c r="I83" s="3"/>
      <c r="J83" s="8">
        <f>+LOOKUP(X83,Poeng!$G$2:$G$28,Poeng!$H$2:$H$28)</f>
        <v>0</v>
      </c>
      <c r="K83" s="29">
        <f>+Y83-Fasit!F70</f>
        <v>1</v>
      </c>
      <c r="L83" s="30">
        <f>+AC83-Fasit!G70</f>
        <v>-1</v>
      </c>
      <c r="M83" s="13">
        <f t="shared" si="13"/>
        <v>1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+CONCATENATE(B83,Fasit!B70)</f>
        <v>LL</v>
      </c>
      <c r="Y83" s="14">
        <f>MATCH(C83,Poeng!$C$2:$C$17,0)</f>
        <v>6</v>
      </c>
      <c r="Z83">
        <f t="shared" si="15"/>
        <v>36</v>
      </c>
      <c r="AA83">
        <f>+Y83*Fasit!F70</f>
        <v>30</v>
      </c>
      <c r="AC83" s="14">
        <f>MATCH(D83,Poeng!$B$2:$B$17,0)</f>
        <v>5</v>
      </c>
      <c r="AD83">
        <f t="shared" si="16"/>
        <v>25</v>
      </c>
      <c r="AE83">
        <f>+AC83*Fasit!G70</f>
        <v>30</v>
      </c>
    </row>
    <row r="84" spans="1:31" ht="12.75">
      <c r="A84" s="3">
        <f t="shared" si="17"/>
        <v>16</v>
      </c>
      <c r="B84" s="7" t="str">
        <f>MID(Over!M25,1,1)</f>
        <v>L</v>
      </c>
      <c r="C84" s="7" t="str">
        <f>MID(Over!M25,2,2)</f>
        <v>O+</v>
      </c>
      <c r="D84" s="7" t="str">
        <f>MID(Over!M25,4,2)</f>
        <v>3-</v>
      </c>
      <c r="E84" s="3"/>
      <c r="F84" s="8" t="str">
        <f>+Fasit!B71</f>
        <v>L</v>
      </c>
      <c r="G84" s="8" t="str">
        <f>+Fasit!C71</f>
        <v>O+</v>
      </c>
      <c r="H84" s="8" t="str">
        <f>+Fasit!D71</f>
        <v>3-</v>
      </c>
      <c r="I84" s="3"/>
      <c r="J84" s="8">
        <f>+LOOKUP(X84,Poeng!$G$2:$G$28,Poeng!$H$2:$H$28)</f>
        <v>0</v>
      </c>
      <c r="K84" s="29">
        <f>+Y84-Fasit!F71</f>
        <v>0</v>
      </c>
      <c r="L84" s="30">
        <f>+AC84-Fasit!G71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+CONCATENATE(B84,Fasit!B71)</f>
        <v>LL</v>
      </c>
      <c r="Y84" s="14">
        <f>MATCH(C84,Poeng!$C$2:$C$17,0)</f>
        <v>6</v>
      </c>
      <c r="Z84">
        <f t="shared" si="15"/>
        <v>36</v>
      </c>
      <c r="AA84">
        <f>+Y84*Fasit!F71</f>
        <v>36</v>
      </c>
      <c r="AC84" s="14">
        <f>MATCH(D84,Poeng!$B$2:$B$17,0)</f>
        <v>7</v>
      </c>
      <c r="AD84">
        <f t="shared" si="16"/>
        <v>49</v>
      </c>
      <c r="AE84">
        <f>+AC84*Fasit!G71</f>
        <v>49</v>
      </c>
    </row>
    <row r="85" spans="1:31" ht="12.75">
      <c r="A85" s="3">
        <f t="shared" si="17"/>
        <v>17</v>
      </c>
      <c r="B85" s="7" t="str">
        <f>MID(Over!M26,1,1)</f>
        <v>L</v>
      </c>
      <c r="C85" s="7" t="str">
        <f>MID(Over!M26,2,2)</f>
        <v>R </v>
      </c>
      <c r="D85" s="7" t="str">
        <f>MID(Over!M26,4,2)</f>
        <v>3+</v>
      </c>
      <c r="E85" s="3"/>
      <c r="F85" s="8" t="str">
        <f>+Fasit!B72</f>
        <v>L</v>
      </c>
      <c r="G85" s="8" t="str">
        <f>+Fasit!C72</f>
        <v>R </v>
      </c>
      <c r="H85" s="8" t="str">
        <f>+Fasit!D72</f>
        <v>3+</v>
      </c>
      <c r="I85" s="3"/>
      <c r="J85" s="8">
        <f>+LOOKUP(X85,Poeng!$G$2:$G$28,Poeng!$H$2:$H$28)</f>
        <v>0</v>
      </c>
      <c r="K85" s="29">
        <f>+Y85-Fasit!F72</f>
        <v>0</v>
      </c>
      <c r="L85" s="30">
        <f>+AC85-Fasit!G72</f>
        <v>0</v>
      </c>
      <c r="M85" s="13">
        <f t="shared" si="13"/>
        <v>0</v>
      </c>
      <c r="N85" s="8">
        <f t="shared" si="14"/>
        <v>0</v>
      </c>
      <c r="O85" s="3"/>
      <c r="P85" s="3"/>
      <c r="Q85" s="3"/>
      <c r="R85" s="3"/>
      <c r="S85" s="3"/>
      <c r="T85" s="3"/>
      <c r="U85" s="3"/>
      <c r="V85" s="3"/>
      <c r="W85" s="3"/>
      <c r="X85" s="8" t="str">
        <f>+CONCATENATE(B85,Fasit!B72)</f>
        <v>LL</v>
      </c>
      <c r="Y85" s="14">
        <f>MATCH(C85,Poeng!$C$2:$C$17,0)</f>
        <v>8</v>
      </c>
      <c r="Z85">
        <f t="shared" si="15"/>
        <v>64</v>
      </c>
      <c r="AA85">
        <f>+Y85*Fasit!F72</f>
        <v>64</v>
      </c>
      <c r="AC85" s="14">
        <f>MATCH(D85,Poeng!$B$2:$B$17,0)</f>
        <v>9</v>
      </c>
      <c r="AD85">
        <f t="shared" si="16"/>
        <v>81</v>
      </c>
      <c r="AE85">
        <f>+AC85*Fasit!G72</f>
        <v>81</v>
      </c>
    </row>
    <row r="86" spans="1:31" ht="12.75">
      <c r="A86" s="3">
        <f t="shared" si="17"/>
        <v>18</v>
      </c>
      <c r="B86" s="7" t="str">
        <f>MID(Over!M27,1,1)</f>
        <v>L</v>
      </c>
      <c r="C86" s="7" t="str">
        <f>MID(Over!M27,2,2)</f>
        <v>R </v>
      </c>
      <c r="D86" s="7" t="str">
        <f>MID(Over!M27,4,2)</f>
        <v>3 </v>
      </c>
      <c r="E86" s="3"/>
      <c r="F86" s="8" t="str">
        <f>+Fasit!B73</f>
        <v>L</v>
      </c>
      <c r="G86" s="8" t="str">
        <f>+Fasit!C73</f>
        <v>R-</v>
      </c>
      <c r="H86" s="8" t="str">
        <f>+Fasit!D73</f>
        <v>3 </v>
      </c>
      <c r="I86" s="3"/>
      <c r="J86" s="8">
        <f>+LOOKUP(X86,Poeng!$G$2:$G$28,Poeng!$H$2:$H$28)</f>
        <v>0</v>
      </c>
      <c r="K86" s="29">
        <f>+Y86-Fasit!F73</f>
        <v>1</v>
      </c>
      <c r="L86" s="30">
        <f>+AC86-Fasit!G73</f>
        <v>0</v>
      </c>
      <c r="M86" s="13">
        <f t="shared" si="13"/>
        <v>1</v>
      </c>
      <c r="N86" s="8">
        <f t="shared" si="14"/>
        <v>0</v>
      </c>
      <c r="O86" s="3"/>
      <c r="P86" s="3"/>
      <c r="Q86" s="3"/>
      <c r="R86" s="3"/>
      <c r="S86" s="3"/>
      <c r="T86" s="3"/>
      <c r="U86" s="3"/>
      <c r="V86" s="3"/>
      <c r="W86" s="3"/>
      <c r="X86" s="8" t="str">
        <f>+CONCATENATE(B86,Fasit!B73)</f>
        <v>LL</v>
      </c>
      <c r="Y86" s="14">
        <f>MATCH(C86,Poeng!$C$2:$C$17,0)</f>
        <v>8</v>
      </c>
      <c r="Z86">
        <f t="shared" si="15"/>
        <v>64</v>
      </c>
      <c r="AA86">
        <f>+Y86*Fasit!F73</f>
        <v>56</v>
      </c>
      <c r="AC86" s="14">
        <f>MATCH(D86,Poeng!$B$2:$B$17,0)</f>
        <v>8</v>
      </c>
      <c r="AD86">
        <f t="shared" si="16"/>
        <v>64</v>
      </c>
      <c r="AE86">
        <f>+AC86*Fasit!G73</f>
        <v>64</v>
      </c>
    </row>
    <row r="87" spans="1:31" ht="12.75">
      <c r="A87" s="3">
        <f t="shared" si="17"/>
        <v>19</v>
      </c>
      <c r="B87" s="7" t="str">
        <f>MID(Over!M28,1,1)</f>
        <v>L</v>
      </c>
      <c r="C87" s="7" t="str">
        <f>MID(Over!M28,2,2)</f>
        <v>O </v>
      </c>
      <c r="D87" s="7" t="str">
        <f>MID(Over!M28,4,2)</f>
        <v>2-</v>
      </c>
      <c r="E87" s="3"/>
      <c r="F87" s="8" t="str">
        <f>+Fasit!B74</f>
        <v>L</v>
      </c>
      <c r="G87" s="8" t="str">
        <f>+Fasit!C74</f>
        <v>O </v>
      </c>
      <c r="H87" s="8" t="str">
        <f>+Fasit!D74</f>
        <v>2 </v>
      </c>
      <c r="I87" s="3"/>
      <c r="J87" s="8">
        <f>+LOOKUP(X87,Poeng!$G$2:$G$28,Poeng!$H$2:$H$28)</f>
        <v>0</v>
      </c>
      <c r="K87" s="29">
        <f>+Y87-Fasit!F74</f>
        <v>0</v>
      </c>
      <c r="L87" s="30">
        <f>+AC87-Fasit!G74</f>
        <v>-1</v>
      </c>
      <c r="M87" s="13">
        <f t="shared" si="13"/>
        <v>0</v>
      </c>
      <c r="N87" s="8">
        <f t="shared" si="14"/>
        <v>1</v>
      </c>
      <c r="O87" s="3"/>
      <c r="P87" s="3"/>
      <c r="Q87" s="3"/>
      <c r="R87" s="3"/>
      <c r="S87" s="3"/>
      <c r="T87" s="3"/>
      <c r="U87" s="3"/>
      <c r="V87" s="3"/>
      <c r="W87" s="3"/>
      <c r="X87" s="8" t="str">
        <f>+CONCATENATE(B87,Fasit!B74)</f>
        <v>LL</v>
      </c>
      <c r="Y87" s="14">
        <f>MATCH(C87,Poeng!$C$2:$C$17,0)</f>
        <v>5</v>
      </c>
      <c r="Z87">
        <f t="shared" si="15"/>
        <v>25</v>
      </c>
      <c r="AA87">
        <f>+Y87*Fasit!F74</f>
        <v>25</v>
      </c>
      <c r="AC87" s="14">
        <f>MATCH(D87,Poeng!$B$2:$B$17,0)</f>
        <v>4</v>
      </c>
      <c r="AD87">
        <f t="shared" si="16"/>
        <v>16</v>
      </c>
      <c r="AE87">
        <f>+AC87*Fasit!G74</f>
        <v>20</v>
      </c>
    </row>
    <row r="88" spans="1:31" ht="12.75">
      <c r="A88" s="3">
        <f t="shared" si="17"/>
        <v>20</v>
      </c>
      <c r="B88" s="7" t="str">
        <f>MID(Over!M29,1,1)</f>
        <v>L</v>
      </c>
      <c r="C88" s="7" t="str">
        <f>MID(Over!M29,2,2)</f>
        <v>R+</v>
      </c>
      <c r="D88" s="7" t="str">
        <f>MID(Over!M29,4,2)</f>
        <v>3 </v>
      </c>
      <c r="E88" s="3"/>
      <c r="F88" s="8" t="str">
        <f>+Fasit!B75</f>
        <v>L</v>
      </c>
      <c r="G88" s="8" t="str">
        <f>+Fasit!C75</f>
        <v>R+</v>
      </c>
      <c r="H88" s="8" t="str">
        <f>+Fasit!D75</f>
        <v>3 </v>
      </c>
      <c r="I88" s="3"/>
      <c r="J88" s="8">
        <f>+LOOKUP(X88,Poeng!$G$2:$G$28,Poeng!$H$2:$H$28)</f>
        <v>0</v>
      </c>
      <c r="K88" s="29">
        <f>+Y88-Fasit!F75</f>
        <v>0</v>
      </c>
      <c r="L88" s="30">
        <f>+AC88-Fasit!G75</f>
        <v>0</v>
      </c>
      <c r="M88" s="13">
        <f t="shared" si="13"/>
        <v>0</v>
      </c>
      <c r="N88" s="8">
        <f t="shared" si="14"/>
        <v>0</v>
      </c>
      <c r="O88" s="3"/>
      <c r="P88" s="3"/>
      <c r="Q88" s="3"/>
      <c r="R88" s="3"/>
      <c r="S88" s="3"/>
      <c r="T88" s="3"/>
      <c r="U88" s="3"/>
      <c r="V88" s="3"/>
      <c r="W88" s="3"/>
      <c r="X88" s="8" t="str">
        <f>+CONCATENATE(B88,Fasit!B75)</f>
        <v>LL</v>
      </c>
      <c r="Y88" s="14">
        <f>MATCH(C88,Poeng!$C$2:$C$17,0)</f>
        <v>9</v>
      </c>
      <c r="Z88">
        <f t="shared" si="15"/>
        <v>81</v>
      </c>
      <c r="AA88">
        <f>+Y88*Fasit!F75</f>
        <v>81</v>
      </c>
      <c r="AC88" s="14">
        <f>MATCH(D88,Poeng!$B$2:$B$17,0)</f>
        <v>8</v>
      </c>
      <c r="AD88">
        <f t="shared" si="16"/>
        <v>64</v>
      </c>
      <c r="AE88">
        <f>+AC88*Fasit!G75</f>
        <v>64</v>
      </c>
    </row>
    <row r="89" spans="1:31" ht="12.75">
      <c r="A89" s="3">
        <f t="shared" si="17"/>
        <v>21</v>
      </c>
      <c r="B89" s="7" t="str">
        <f>MID(Over!M30,1,1)</f>
        <v>L</v>
      </c>
      <c r="C89" s="7" t="str">
        <f>MID(Over!M30,2,2)</f>
        <v>R </v>
      </c>
      <c r="D89" s="7" t="str">
        <f>MID(Over!M30,4,2)</f>
        <v>3 </v>
      </c>
      <c r="E89" s="3"/>
      <c r="F89" s="8" t="str">
        <f>+Fasit!B76</f>
        <v>L</v>
      </c>
      <c r="G89" s="8" t="str">
        <f>+Fasit!C76</f>
        <v>R-</v>
      </c>
      <c r="H89" s="8" t="str">
        <f>+Fasit!D76</f>
        <v>3 </v>
      </c>
      <c r="I89" s="3"/>
      <c r="J89" s="8">
        <f>+LOOKUP(X89,Poeng!$G$2:$G$28,Poeng!$H$2:$H$28)</f>
        <v>0</v>
      </c>
      <c r="K89" s="29">
        <f>+Y89-Fasit!F76</f>
        <v>1</v>
      </c>
      <c r="L89" s="30">
        <f>+AC89-Fasit!G76</f>
        <v>0</v>
      </c>
      <c r="M89" s="13">
        <f t="shared" si="13"/>
        <v>1</v>
      </c>
      <c r="N89" s="8">
        <f t="shared" si="14"/>
        <v>0</v>
      </c>
      <c r="O89" s="3"/>
      <c r="P89" s="3"/>
      <c r="Q89" s="3"/>
      <c r="R89" s="3"/>
      <c r="S89" s="3"/>
      <c r="T89" s="3"/>
      <c r="U89" s="3"/>
      <c r="V89" s="3"/>
      <c r="W89" s="3"/>
      <c r="X89" s="8" t="str">
        <f>+CONCATENATE(B89,Fasit!B76)</f>
        <v>LL</v>
      </c>
      <c r="Y89" s="14">
        <f>MATCH(C89,Poeng!$C$2:$C$17,0)</f>
        <v>8</v>
      </c>
      <c r="Z89">
        <f t="shared" si="15"/>
        <v>64</v>
      </c>
      <c r="AA89">
        <f>+Y89*Fasit!F76</f>
        <v>56</v>
      </c>
      <c r="AC89" s="14">
        <f>MATCH(D89,Poeng!$B$2:$B$17,0)</f>
        <v>8</v>
      </c>
      <c r="AD89">
        <f t="shared" si="16"/>
        <v>64</v>
      </c>
      <c r="AE89">
        <f>+AC89*Fasit!G76</f>
        <v>64</v>
      </c>
    </row>
    <row r="90" spans="1:31" ht="12.75">
      <c r="A90" s="3">
        <f t="shared" si="17"/>
        <v>22</v>
      </c>
      <c r="B90" s="7" t="str">
        <f>MID(Over!M31,1,1)</f>
        <v>L</v>
      </c>
      <c r="C90" s="7" t="str">
        <f>MID(Over!M31,2,2)</f>
        <v>R+</v>
      </c>
      <c r="D90" s="7" t="str">
        <f>MID(Over!M31,4,2)</f>
        <v>3 </v>
      </c>
      <c r="E90" s="3"/>
      <c r="F90" s="8" t="str">
        <f>+Fasit!B77</f>
        <v>L</v>
      </c>
      <c r="G90" s="8" t="str">
        <f>+Fasit!C77</f>
        <v>R+</v>
      </c>
      <c r="H90" s="8" t="str">
        <f>+Fasit!D77</f>
        <v>3-</v>
      </c>
      <c r="I90" s="3"/>
      <c r="J90" s="8">
        <f>+LOOKUP(X90,Poeng!$G$2:$G$28,Poeng!$H$2:$H$28)</f>
        <v>0</v>
      </c>
      <c r="K90" s="29">
        <f>+Y90-Fasit!F77</f>
        <v>0</v>
      </c>
      <c r="L90" s="30">
        <f>+AC90-Fasit!G77</f>
        <v>1</v>
      </c>
      <c r="M90" s="13">
        <f t="shared" si="13"/>
        <v>0</v>
      </c>
      <c r="N90" s="8">
        <f t="shared" si="14"/>
        <v>1</v>
      </c>
      <c r="O90" s="3"/>
      <c r="P90" s="3"/>
      <c r="Q90" s="3"/>
      <c r="R90" s="3"/>
      <c r="S90" s="3"/>
      <c r="T90" s="3"/>
      <c r="U90" s="3"/>
      <c r="V90" s="3"/>
      <c r="W90" s="3"/>
      <c r="X90" s="8" t="str">
        <f>+CONCATENATE(B90,Fasit!B77)</f>
        <v>LL</v>
      </c>
      <c r="Y90" s="14">
        <f>MATCH(C90,Poeng!$C$2:$C$17,0)</f>
        <v>9</v>
      </c>
      <c r="Z90">
        <f t="shared" si="15"/>
        <v>81</v>
      </c>
      <c r="AA90">
        <f>+Y90*Fasit!F77</f>
        <v>81</v>
      </c>
      <c r="AC90" s="14">
        <f>MATCH(D90,Poeng!$B$2:$B$17,0)</f>
        <v>8</v>
      </c>
      <c r="AD90">
        <f t="shared" si="16"/>
        <v>64</v>
      </c>
      <c r="AE90">
        <f>+AC90*Fasit!G77</f>
        <v>56</v>
      </c>
    </row>
    <row r="91" spans="1:31" ht="12.75">
      <c r="A91" s="3">
        <f t="shared" si="17"/>
        <v>23</v>
      </c>
      <c r="B91" s="7" t="str">
        <f>MID(Over!M32,1,1)</f>
        <v>L</v>
      </c>
      <c r="C91" s="7" t="str">
        <f>MID(Over!M32,2,2)</f>
        <v>O+</v>
      </c>
      <c r="D91" s="7" t="str">
        <f>MID(Over!M32,4,2)</f>
        <v>1+</v>
      </c>
      <c r="E91" s="3"/>
      <c r="F91" s="8" t="str">
        <f>+Fasit!B78</f>
        <v>L</v>
      </c>
      <c r="G91" s="8" t="str">
        <f>+Fasit!C78</f>
        <v>O+</v>
      </c>
      <c r="H91" s="8" t="str">
        <f>+Fasit!D78</f>
        <v>1+</v>
      </c>
      <c r="I91" s="3"/>
      <c r="J91" s="8">
        <f>+LOOKUP(X91,Poeng!$G$2:$G$28,Poeng!$H$2:$H$28)</f>
        <v>0</v>
      </c>
      <c r="K91" s="29">
        <f>+Y91-Fasit!F78</f>
        <v>0</v>
      </c>
      <c r="L91" s="30">
        <f>+AC91-Fasit!G78</f>
        <v>0</v>
      </c>
      <c r="M91" s="13">
        <f t="shared" si="13"/>
        <v>0</v>
      </c>
      <c r="N91" s="8">
        <f t="shared" si="14"/>
        <v>0</v>
      </c>
      <c r="O91" s="3"/>
      <c r="P91" s="3"/>
      <c r="Q91" s="3"/>
      <c r="R91" s="3"/>
      <c r="S91" s="3"/>
      <c r="T91" s="3"/>
      <c r="U91" s="3"/>
      <c r="V91" s="3"/>
      <c r="W91" s="3"/>
      <c r="X91" s="8" t="str">
        <f>+CONCATENATE(B91,Fasit!B78)</f>
        <v>LL</v>
      </c>
      <c r="Y91" s="14">
        <f>MATCH(C91,Poeng!$C$2:$C$17,0)</f>
        <v>6</v>
      </c>
      <c r="Z91">
        <f t="shared" si="15"/>
        <v>36</v>
      </c>
      <c r="AA91">
        <f>+Y91*Fasit!F78</f>
        <v>36</v>
      </c>
      <c r="AC91" s="14">
        <f>MATCH(D91,Poeng!$B$2:$B$17,0)</f>
        <v>3</v>
      </c>
      <c r="AD91">
        <f t="shared" si="16"/>
        <v>9</v>
      </c>
      <c r="AE91">
        <f>+AC91*Fasit!G78</f>
        <v>9</v>
      </c>
    </row>
    <row r="92" spans="1:31" ht="12.75">
      <c r="A92" s="3">
        <f t="shared" si="17"/>
        <v>24</v>
      </c>
      <c r="B92" s="7" t="str">
        <f>MID(Over!M33,1,1)</f>
        <v>L</v>
      </c>
      <c r="C92" s="7" t="str">
        <f>MID(Over!M33,2,2)</f>
        <v>O+</v>
      </c>
      <c r="D92" s="7" t="str">
        <f>MID(Over!M33,4,2)</f>
        <v>3-</v>
      </c>
      <c r="E92" s="3"/>
      <c r="F92" s="8" t="str">
        <f>+Fasit!B79</f>
        <v>L</v>
      </c>
      <c r="G92" s="8" t="str">
        <f>+Fasit!C79</f>
        <v>O+</v>
      </c>
      <c r="H92" s="8" t="str">
        <f>+Fasit!D79</f>
        <v>3-</v>
      </c>
      <c r="I92" s="3"/>
      <c r="J92" s="8">
        <f>+LOOKUP(X92,Poeng!$G$2:$G$28,Poeng!$H$2:$H$28)</f>
        <v>0</v>
      </c>
      <c r="K92" s="29">
        <f>+Y92-Fasit!F79</f>
        <v>0</v>
      </c>
      <c r="L92" s="30">
        <f>+AC92-Fasit!G79</f>
        <v>0</v>
      </c>
      <c r="M92" s="13">
        <f t="shared" si="13"/>
        <v>0</v>
      </c>
      <c r="N92" s="8">
        <f t="shared" si="14"/>
        <v>0</v>
      </c>
      <c r="O92" s="3"/>
      <c r="P92" s="3"/>
      <c r="Q92" s="3"/>
      <c r="R92" s="3"/>
      <c r="S92" s="3"/>
      <c r="T92" s="3"/>
      <c r="U92" s="3"/>
      <c r="V92" s="3"/>
      <c r="W92" s="3"/>
      <c r="X92" s="8" t="str">
        <f>+CONCATENATE(B92,Fasit!B79)</f>
        <v>LL</v>
      </c>
      <c r="Y92" s="14">
        <f>MATCH(C92,Poeng!$C$2:$C$17,0)</f>
        <v>6</v>
      </c>
      <c r="Z92">
        <f t="shared" si="15"/>
        <v>36</v>
      </c>
      <c r="AA92">
        <f>+Y92*Fasit!F79</f>
        <v>36</v>
      </c>
      <c r="AC92" s="14">
        <f>MATCH(D92,Poeng!$B$2:$B$17,0)</f>
        <v>7</v>
      </c>
      <c r="AD92">
        <f t="shared" si="16"/>
        <v>49</v>
      </c>
      <c r="AE92">
        <f>+AC92*Fasit!G79</f>
        <v>49</v>
      </c>
    </row>
    <row r="93" spans="1:31" ht="12.75">
      <c r="A93" s="3">
        <f t="shared" si="17"/>
        <v>25</v>
      </c>
      <c r="B93" s="7" t="str">
        <f>MID(Over!M34,1,1)</f>
        <v>L</v>
      </c>
      <c r="C93" s="7" t="str">
        <f>MID(Over!M34,2,2)</f>
        <v>O+</v>
      </c>
      <c r="D93" s="7" t="str">
        <f>MID(Over!M34,4,2)</f>
        <v>2+</v>
      </c>
      <c r="E93" s="3"/>
      <c r="F93" s="8" t="str">
        <f>+Fasit!B80</f>
        <v>L</v>
      </c>
      <c r="G93" s="8" t="str">
        <f>+Fasit!C80</f>
        <v>O </v>
      </c>
      <c r="H93" s="8" t="str">
        <f>+Fasit!D80</f>
        <v>2+</v>
      </c>
      <c r="I93" s="3"/>
      <c r="J93" s="8">
        <f>+LOOKUP(X93,Poeng!$G$2:$G$28,Poeng!$H$2:$H$28)</f>
        <v>0</v>
      </c>
      <c r="K93" s="29">
        <f>+Y93-Fasit!F80</f>
        <v>1</v>
      </c>
      <c r="L93" s="30">
        <f>+AC93-Fasit!G80</f>
        <v>0</v>
      </c>
      <c r="M93" s="13">
        <f t="shared" si="13"/>
        <v>1</v>
      </c>
      <c r="N93" s="8">
        <f t="shared" si="14"/>
        <v>0</v>
      </c>
      <c r="O93" s="3"/>
      <c r="P93" s="3"/>
      <c r="Q93" s="3"/>
      <c r="R93" s="3"/>
      <c r="S93" s="3"/>
      <c r="T93" s="3"/>
      <c r="U93" s="3"/>
      <c r="V93" s="3"/>
      <c r="W93" s="3"/>
      <c r="X93" s="8" t="str">
        <f>+CONCATENATE(B93,Fasit!B80)</f>
        <v>LL</v>
      </c>
      <c r="Y93" s="14">
        <f>MATCH(C93,Poeng!$C$2:$C$17,0)</f>
        <v>6</v>
      </c>
      <c r="Z93">
        <f t="shared" si="15"/>
        <v>36</v>
      </c>
      <c r="AA93">
        <f>+Y93*Fasit!F80</f>
        <v>30</v>
      </c>
      <c r="AC93" s="14">
        <f>MATCH(D93,Poeng!$B$2:$B$17,0)</f>
        <v>6</v>
      </c>
      <c r="AD93">
        <f t="shared" si="16"/>
        <v>36</v>
      </c>
      <c r="AE93">
        <f>+AC93*Fasit!G80</f>
        <v>36</v>
      </c>
    </row>
    <row r="94" spans="1:31" ht="12.75">
      <c r="A94" s="3">
        <f t="shared" si="17"/>
        <v>26</v>
      </c>
      <c r="B94" s="7" t="str">
        <f>MID(Over!M35,1,1)</f>
        <v>L</v>
      </c>
      <c r="C94" s="7" t="str">
        <f>MID(Over!M35,2,2)</f>
        <v>R+</v>
      </c>
      <c r="D94" s="7" t="str">
        <f>MID(Over!M35,4,2)</f>
        <v>4-</v>
      </c>
      <c r="E94" s="3"/>
      <c r="F94" s="8" t="str">
        <f>+Fasit!B81</f>
        <v>L</v>
      </c>
      <c r="G94" s="8" t="str">
        <f>+Fasit!C81</f>
        <v>R+</v>
      </c>
      <c r="H94" s="8" t="str">
        <f>+Fasit!D81</f>
        <v>3+</v>
      </c>
      <c r="I94" s="3"/>
      <c r="J94" s="8">
        <f>+LOOKUP(X94,Poeng!$G$2:$G$28,Poeng!$H$2:$H$28)</f>
        <v>0</v>
      </c>
      <c r="K94" s="29">
        <f>+Y94-Fasit!F81</f>
        <v>0</v>
      </c>
      <c r="L94" s="30">
        <f>+AC94-Fasit!G81</f>
        <v>1</v>
      </c>
      <c r="M94" s="13">
        <f t="shared" si="13"/>
        <v>0</v>
      </c>
      <c r="N94" s="8">
        <f t="shared" si="14"/>
        <v>1</v>
      </c>
      <c r="O94" s="3"/>
      <c r="P94" s="3"/>
      <c r="Q94" s="3"/>
      <c r="R94" s="3"/>
      <c r="S94" s="3"/>
      <c r="T94" s="3"/>
      <c r="U94" s="3"/>
      <c r="V94" s="3"/>
      <c r="W94" s="3"/>
      <c r="X94" s="8" t="str">
        <f>+CONCATENATE(B94,Fasit!B81)</f>
        <v>LL</v>
      </c>
      <c r="Y94" s="14">
        <f>MATCH(C94,Poeng!$C$2:$C$17,0)</f>
        <v>9</v>
      </c>
      <c r="Z94">
        <f t="shared" si="15"/>
        <v>81</v>
      </c>
      <c r="AA94">
        <f>+Y94*Fasit!F81</f>
        <v>81</v>
      </c>
      <c r="AC94" s="14">
        <f>MATCH(D94,Poeng!$B$2:$B$17,0)</f>
        <v>10</v>
      </c>
      <c r="AD94">
        <f t="shared" si="16"/>
        <v>100</v>
      </c>
      <c r="AE94">
        <f>+AC94*Fasit!G81</f>
        <v>90</v>
      </c>
    </row>
    <row r="95" spans="1:31" ht="12.75">
      <c r="A95" s="3">
        <f t="shared" si="17"/>
        <v>27</v>
      </c>
      <c r="B95" s="7" t="str">
        <f>MID(Over!M36,1,1)</f>
        <v>L</v>
      </c>
      <c r="C95" s="7" t="str">
        <f>MID(Over!M36,2,2)</f>
        <v>R-</v>
      </c>
      <c r="D95" s="7" t="str">
        <f>MID(Over!M36,4,2)</f>
        <v>3+</v>
      </c>
      <c r="E95" s="3"/>
      <c r="F95" s="8" t="str">
        <f>+Fasit!B82</f>
        <v>L</v>
      </c>
      <c r="G95" s="8" t="str">
        <f>+Fasit!C82</f>
        <v>R-</v>
      </c>
      <c r="H95" s="8" t="str">
        <f>+Fasit!D82</f>
        <v>4-</v>
      </c>
      <c r="I95" s="3"/>
      <c r="J95" s="8">
        <f>+LOOKUP(X95,Poeng!$G$2:$G$28,Poeng!$H$2:$H$28)</f>
        <v>0</v>
      </c>
      <c r="K95" s="29">
        <f>+Y95-Fasit!F82</f>
        <v>0</v>
      </c>
      <c r="L95" s="30">
        <f>+AC95-Fasit!G82</f>
        <v>-1</v>
      </c>
      <c r="M95" s="13">
        <f t="shared" si="13"/>
        <v>0</v>
      </c>
      <c r="N95" s="8">
        <f t="shared" si="14"/>
        <v>1</v>
      </c>
      <c r="O95" s="3"/>
      <c r="P95" s="3"/>
      <c r="Q95" s="3"/>
      <c r="R95" s="3"/>
      <c r="S95" s="3"/>
      <c r="T95" s="3"/>
      <c r="U95" s="3"/>
      <c r="V95" s="3"/>
      <c r="W95" s="3"/>
      <c r="X95" s="8" t="str">
        <f>+CONCATENATE(B95,Fasit!B82)</f>
        <v>LL</v>
      </c>
      <c r="Y95" s="14">
        <f>MATCH(C95,Poeng!$C$2:$C$17,0)</f>
        <v>7</v>
      </c>
      <c r="Z95">
        <f t="shared" si="15"/>
        <v>49</v>
      </c>
      <c r="AA95">
        <f>+Y95*Fasit!F82</f>
        <v>49</v>
      </c>
      <c r="AC95" s="14">
        <f>MATCH(D95,Poeng!$B$2:$B$17,0)</f>
        <v>9</v>
      </c>
      <c r="AD95">
        <f t="shared" si="16"/>
        <v>81</v>
      </c>
      <c r="AE95">
        <f>+AC95*Fasit!G82</f>
        <v>90</v>
      </c>
    </row>
    <row r="96" spans="1:31" ht="12.75">
      <c r="A96" s="3">
        <f t="shared" si="17"/>
        <v>28</v>
      </c>
      <c r="B96" s="7" t="str">
        <f>MID(Over!M37,1,1)</f>
        <v>L</v>
      </c>
      <c r="C96" s="7" t="str">
        <f>MID(Over!M37,2,2)</f>
        <v>R+</v>
      </c>
      <c r="D96" s="7" t="str">
        <f>MID(Over!M37,4,2)</f>
        <v>3 </v>
      </c>
      <c r="E96" s="3"/>
      <c r="F96" s="8" t="str">
        <f>+Fasit!B83</f>
        <v>L</v>
      </c>
      <c r="G96" s="8" t="str">
        <f>+Fasit!C83</f>
        <v>R+</v>
      </c>
      <c r="H96" s="8" t="str">
        <f>+Fasit!D83</f>
        <v>3-</v>
      </c>
      <c r="I96" s="3"/>
      <c r="J96" s="8">
        <f>+LOOKUP(X96,Poeng!$G$2:$G$28,Poeng!$H$2:$H$28)</f>
        <v>0</v>
      </c>
      <c r="K96" s="29">
        <f>+Y96-Fasit!F83</f>
        <v>0</v>
      </c>
      <c r="L96" s="30">
        <f>+AC96-Fasit!G83</f>
        <v>1</v>
      </c>
      <c r="M96" s="13">
        <f t="shared" si="13"/>
        <v>0</v>
      </c>
      <c r="N96" s="8">
        <f t="shared" si="14"/>
        <v>1</v>
      </c>
      <c r="O96" s="3"/>
      <c r="P96" s="3"/>
      <c r="Q96" s="3"/>
      <c r="R96" s="3"/>
      <c r="S96" s="3"/>
      <c r="T96" s="3"/>
      <c r="U96" s="3"/>
      <c r="V96" s="3"/>
      <c r="W96" s="3"/>
      <c r="X96" s="8" t="str">
        <f>+CONCATENATE(B96,Fasit!B83)</f>
        <v>LL</v>
      </c>
      <c r="Y96" s="14">
        <f>MATCH(C96,Poeng!$C$2:$C$17,0)</f>
        <v>9</v>
      </c>
      <c r="Z96">
        <f t="shared" si="15"/>
        <v>81</v>
      </c>
      <c r="AA96">
        <f>+Y96*Fasit!F83</f>
        <v>81</v>
      </c>
      <c r="AC96" s="14">
        <f>MATCH(D96,Poeng!$B$2:$B$17,0)</f>
        <v>8</v>
      </c>
      <c r="AD96">
        <f t="shared" si="16"/>
        <v>64</v>
      </c>
      <c r="AE96">
        <f>+AC96*Fasit!G83</f>
        <v>56</v>
      </c>
    </row>
    <row r="97" spans="1:31" ht="12.75">
      <c r="A97" s="3">
        <f t="shared" si="17"/>
        <v>29</v>
      </c>
      <c r="B97" s="7" t="str">
        <f>MID(Over!M38,1,1)</f>
        <v>L</v>
      </c>
      <c r="C97" s="7" t="str">
        <f>MID(Over!M38,2,2)</f>
        <v>R </v>
      </c>
      <c r="D97" s="7" t="str">
        <f>MID(Over!M38,4,2)</f>
        <v>3 </v>
      </c>
      <c r="E97" s="3"/>
      <c r="F97" s="8" t="str">
        <f>+Fasit!B84</f>
        <v>L</v>
      </c>
      <c r="G97" s="8" t="str">
        <f>+Fasit!C84</f>
        <v>R </v>
      </c>
      <c r="H97" s="8" t="str">
        <f>+Fasit!D84</f>
        <v>3 </v>
      </c>
      <c r="I97" s="3"/>
      <c r="J97" s="8">
        <f>+LOOKUP(X97,Poeng!$G$2:$G$28,Poeng!$H$2:$H$28)</f>
        <v>0</v>
      </c>
      <c r="K97" s="29">
        <f>+Y97-Fasit!F84</f>
        <v>0</v>
      </c>
      <c r="L97" s="30">
        <f>+AC97-Fasit!G84</f>
        <v>0</v>
      </c>
      <c r="M97" s="13">
        <f t="shared" si="13"/>
        <v>0</v>
      </c>
      <c r="N97" s="8">
        <f t="shared" si="14"/>
        <v>0</v>
      </c>
      <c r="O97" s="3"/>
      <c r="P97" s="3"/>
      <c r="Q97" s="3"/>
      <c r="R97" s="3"/>
      <c r="S97" s="3"/>
      <c r="T97" s="3"/>
      <c r="U97" s="3"/>
      <c r="V97" s="3"/>
      <c r="W97" s="3"/>
      <c r="X97" s="8" t="str">
        <f>+CONCATENATE(B97,Fasit!B84)</f>
        <v>LL</v>
      </c>
      <c r="Y97" s="14">
        <f>MATCH(C97,Poeng!$C$2:$C$17,0)</f>
        <v>8</v>
      </c>
      <c r="Z97">
        <f t="shared" si="15"/>
        <v>64</v>
      </c>
      <c r="AA97">
        <f>+Y97*Fasit!F84</f>
        <v>64</v>
      </c>
      <c r="AC97" s="14">
        <f>MATCH(D97,Poeng!$B$2:$B$17,0)</f>
        <v>8</v>
      </c>
      <c r="AD97">
        <f t="shared" si="16"/>
        <v>64</v>
      </c>
      <c r="AE97">
        <f>+AC97*Fasit!G84</f>
        <v>64</v>
      </c>
    </row>
    <row r="98" spans="1:31" ht="12.75">
      <c r="A98" s="3">
        <f t="shared" si="17"/>
        <v>30</v>
      </c>
      <c r="B98" s="7" t="str">
        <f>MID(Over!M39,1,1)</f>
        <v>L</v>
      </c>
      <c r="C98" s="7" t="str">
        <f>MID(Over!M39,2,2)</f>
        <v>R </v>
      </c>
      <c r="D98" s="7" t="str">
        <f>MID(Over!M39,4,2)</f>
        <v>3 </v>
      </c>
      <c r="E98" s="3"/>
      <c r="F98" s="8" t="str">
        <f>+Fasit!B85</f>
        <v>L</v>
      </c>
      <c r="G98" s="8" t="str">
        <f>+Fasit!C85</f>
        <v>R+</v>
      </c>
      <c r="H98" s="8" t="str">
        <f>+Fasit!D85</f>
        <v>3 </v>
      </c>
      <c r="I98" s="3"/>
      <c r="J98" s="8">
        <f>+LOOKUP(X98,Poeng!$G$2:$G$28,Poeng!$H$2:$H$28)</f>
        <v>0</v>
      </c>
      <c r="K98" s="29">
        <f>+Y98-Fasit!F85</f>
        <v>-1</v>
      </c>
      <c r="L98" s="30">
        <f>+AC98-Fasit!G85</f>
        <v>0</v>
      </c>
      <c r="M98" s="13">
        <f t="shared" si="13"/>
        <v>1</v>
      </c>
      <c r="N98" s="8">
        <f t="shared" si="14"/>
        <v>0</v>
      </c>
      <c r="O98" s="3"/>
      <c r="P98" s="3"/>
      <c r="Q98" s="3"/>
      <c r="R98" s="3"/>
      <c r="S98" s="3"/>
      <c r="T98" s="3"/>
      <c r="U98" s="3"/>
      <c r="V98" s="3"/>
      <c r="W98" s="3"/>
      <c r="X98" s="8" t="str">
        <f>+CONCATENATE(B98,Fasit!B85)</f>
        <v>LL</v>
      </c>
      <c r="Y98" s="14">
        <f>MATCH(C98,Poeng!$C$2:$C$17,0)</f>
        <v>8</v>
      </c>
      <c r="Z98">
        <f t="shared" si="15"/>
        <v>64</v>
      </c>
      <c r="AA98">
        <f>+Y98*Fasit!F85</f>
        <v>72</v>
      </c>
      <c r="AC98" s="14">
        <f>MATCH(D98,Poeng!$B$2:$B$17,0)</f>
        <v>8</v>
      </c>
      <c r="AD98">
        <f t="shared" si="16"/>
        <v>64</v>
      </c>
      <c r="AE98">
        <f>+AC98*Fasit!G85</f>
        <v>64</v>
      </c>
    </row>
    <row r="99" spans="1:31" ht="12.75">
      <c r="A99" s="3">
        <f t="shared" si="17"/>
        <v>31</v>
      </c>
      <c r="B99" s="7" t="str">
        <f>MID(Over!M40,1,1)</f>
        <v>L</v>
      </c>
      <c r="C99" s="7" t="str">
        <f>MID(Over!M40,2,2)</f>
        <v>R </v>
      </c>
      <c r="D99" s="7" t="str">
        <f>MID(Over!M40,4,2)</f>
        <v>2+</v>
      </c>
      <c r="E99" s="3"/>
      <c r="F99" s="8" t="str">
        <f>+Fasit!B86</f>
        <v>L</v>
      </c>
      <c r="G99" s="8" t="str">
        <f>+Fasit!C86</f>
        <v>R </v>
      </c>
      <c r="H99" s="8" t="str">
        <f>+Fasit!D86</f>
        <v>3-</v>
      </c>
      <c r="I99" s="3"/>
      <c r="J99" s="8">
        <f>+LOOKUP(X99,Poeng!$G$2:$G$28,Poeng!$H$2:$H$28)</f>
        <v>0</v>
      </c>
      <c r="K99" s="29">
        <f>+Y99-Fasit!F86</f>
        <v>0</v>
      </c>
      <c r="L99" s="30">
        <f>+AC99-Fasit!G86</f>
        <v>-1</v>
      </c>
      <c r="M99" s="13">
        <f t="shared" si="13"/>
        <v>0</v>
      </c>
      <c r="N99" s="8">
        <f t="shared" si="14"/>
        <v>1</v>
      </c>
      <c r="O99" s="3"/>
      <c r="P99" s="3"/>
      <c r="Q99" s="3"/>
      <c r="R99" s="3"/>
      <c r="S99" s="3"/>
      <c r="T99" s="3"/>
      <c r="U99" s="3"/>
      <c r="V99" s="3"/>
      <c r="W99" s="3"/>
      <c r="X99" s="8" t="str">
        <f>+CONCATENATE(B99,Fasit!B86)</f>
        <v>LL</v>
      </c>
      <c r="Y99" s="14">
        <f>MATCH(C99,Poeng!$C$2:$C$17,0)</f>
        <v>8</v>
      </c>
      <c r="Z99">
        <f t="shared" si="15"/>
        <v>64</v>
      </c>
      <c r="AA99">
        <f>+Y99*Fasit!F86</f>
        <v>64</v>
      </c>
      <c r="AC99" s="14">
        <f>MATCH(D99,Poeng!$B$2:$B$17,0)</f>
        <v>6</v>
      </c>
      <c r="AD99">
        <f t="shared" si="16"/>
        <v>36</v>
      </c>
      <c r="AE99">
        <f>+AC99*Fasit!G86</f>
        <v>42</v>
      </c>
    </row>
    <row r="100" spans="1:31" ht="12.75">
      <c r="A100" s="3">
        <f t="shared" si="17"/>
        <v>32</v>
      </c>
      <c r="B100" s="7" t="str">
        <f>MID(Over!M41,1,1)</f>
        <v>L</v>
      </c>
      <c r="C100" s="7" t="str">
        <f>MID(Over!M41,2,2)</f>
        <v>O+</v>
      </c>
      <c r="D100" s="7" t="str">
        <f>MID(Over!M41,4,2)</f>
        <v>2+</v>
      </c>
      <c r="E100" s="3"/>
      <c r="F100" s="8" t="str">
        <f>+Fasit!B87</f>
        <v>L</v>
      </c>
      <c r="G100" s="8" t="str">
        <f>+Fasit!C87</f>
        <v>R-</v>
      </c>
      <c r="H100" s="8" t="str">
        <f>+Fasit!D87</f>
        <v>2 </v>
      </c>
      <c r="I100" s="3"/>
      <c r="J100" s="8">
        <f>+LOOKUP(X100,Poeng!$G$2:$G$28,Poeng!$H$2:$H$28)</f>
        <v>0</v>
      </c>
      <c r="K100" s="29">
        <f>+Y100-Fasit!F87</f>
        <v>-1</v>
      </c>
      <c r="L100" s="30">
        <f>+AC100-Fasit!G87</f>
        <v>1</v>
      </c>
      <c r="M100" s="13">
        <f t="shared" si="13"/>
        <v>1</v>
      </c>
      <c r="N100" s="8">
        <f t="shared" si="14"/>
        <v>1</v>
      </c>
      <c r="O100" s="3"/>
      <c r="P100" s="3"/>
      <c r="Q100" s="3"/>
      <c r="R100" s="3"/>
      <c r="S100" s="3"/>
      <c r="T100" s="3"/>
      <c r="U100" s="3"/>
      <c r="V100" s="3"/>
      <c r="W100" s="3"/>
      <c r="X100" s="8" t="str">
        <f>+CONCATENATE(B100,Fasit!B87)</f>
        <v>LL</v>
      </c>
      <c r="Y100" s="14">
        <f>MATCH(C100,Poeng!$C$2:$C$17,0)</f>
        <v>6</v>
      </c>
      <c r="Z100">
        <f t="shared" si="15"/>
        <v>36</v>
      </c>
      <c r="AA100">
        <f>+Y100*Fasit!F87</f>
        <v>42</v>
      </c>
      <c r="AC100" s="14">
        <f>MATCH(D100,Poeng!$B$2:$B$17,0)</f>
        <v>6</v>
      </c>
      <c r="AD100">
        <f t="shared" si="16"/>
        <v>36</v>
      </c>
      <c r="AE100">
        <f>+AC100*Fasit!G87</f>
        <v>30</v>
      </c>
    </row>
    <row r="101" spans="1:31" ht="12.75">
      <c r="A101" s="3">
        <f t="shared" si="17"/>
        <v>33</v>
      </c>
      <c r="B101" s="7" t="str">
        <f>MID(Over!M42,1,1)</f>
        <v>L</v>
      </c>
      <c r="C101" s="7" t="str">
        <f>MID(Over!M42,2,2)</f>
        <v>R </v>
      </c>
      <c r="D101" s="7" t="str">
        <f>MID(Over!M42,4,2)</f>
        <v>3 </v>
      </c>
      <c r="E101" s="3"/>
      <c r="F101" s="8" t="str">
        <f>+Fasit!B88</f>
        <v>L</v>
      </c>
      <c r="G101" s="8" t="str">
        <f>+Fasit!C88</f>
        <v>R </v>
      </c>
      <c r="H101" s="8" t="str">
        <f>+Fasit!D88</f>
        <v>3 </v>
      </c>
      <c r="I101" s="3"/>
      <c r="J101" s="8">
        <f>+LOOKUP(X101,Poeng!$G$2:$G$28,Poeng!$H$2:$H$28)</f>
        <v>0</v>
      </c>
      <c r="K101" s="29">
        <f>+Y101-Fasit!F88</f>
        <v>0</v>
      </c>
      <c r="L101" s="30">
        <f>+AC101-Fasit!G88</f>
        <v>0</v>
      </c>
      <c r="M101" s="13">
        <f t="shared" si="13"/>
        <v>0</v>
      </c>
      <c r="N101" s="8">
        <f t="shared" si="14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8" t="str">
        <f>+CONCATENATE(B101,Fasit!B88)</f>
        <v>LL</v>
      </c>
      <c r="Y101" s="14">
        <f>MATCH(C101,Poeng!$C$2:$C$17,0)</f>
        <v>8</v>
      </c>
      <c r="Z101">
        <f t="shared" si="15"/>
        <v>64</v>
      </c>
      <c r="AA101">
        <f>+Y101*Fasit!F88</f>
        <v>64</v>
      </c>
      <c r="AC101" s="14">
        <f>MATCH(D101,Poeng!$B$2:$B$17,0)</f>
        <v>8</v>
      </c>
      <c r="AD101">
        <f t="shared" si="16"/>
        <v>64</v>
      </c>
      <c r="AE101">
        <f>+AC101*Fasit!G88</f>
        <v>64</v>
      </c>
    </row>
    <row r="102" spans="1:31" ht="12.75">
      <c r="A102" s="3">
        <f t="shared" si="17"/>
        <v>34</v>
      </c>
      <c r="B102" s="7" t="str">
        <f>MID(Over!M43,1,1)</f>
        <v>L</v>
      </c>
      <c r="C102" s="7" t="str">
        <f>MID(Over!M43,2,2)</f>
        <v>O+</v>
      </c>
      <c r="D102" s="7" t="str">
        <f>MID(Over!M43,4,2)</f>
        <v>2 </v>
      </c>
      <c r="E102" s="3"/>
      <c r="F102" s="8" t="str">
        <f>+Fasit!B89</f>
        <v>L</v>
      </c>
      <c r="G102" s="8" t="str">
        <f>+Fasit!C89</f>
        <v>O </v>
      </c>
      <c r="H102" s="8" t="str">
        <f>+Fasit!D89</f>
        <v>2+</v>
      </c>
      <c r="I102" s="3"/>
      <c r="J102" s="8">
        <f>+LOOKUP(X102,Poeng!$G$2:$G$28,Poeng!$H$2:$H$28)</f>
        <v>0</v>
      </c>
      <c r="K102" s="29">
        <f>+Y102-Fasit!F89</f>
        <v>1</v>
      </c>
      <c r="L102" s="30">
        <f>+AC102-Fasit!G89</f>
        <v>-1</v>
      </c>
      <c r="M102" s="13">
        <f t="shared" si="13"/>
        <v>1</v>
      </c>
      <c r="N102" s="8">
        <f t="shared" si="14"/>
        <v>1</v>
      </c>
      <c r="O102" s="3"/>
      <c r="P102" s="3"/>
      <c r="Q102" s="3"/>
      <c r="R102" s="3"/>
      <c r="S102" s="3"/>
      <c r="T102" s="3"/>
      <c r="U102" s="3"/>
      <c r="V102" s="3"/>
      <c r="W102" s="3"/>
      <c r="X102" s="8" t="str">
        <f>+CONCATENATE(B102,Fasit!B89)</f>
        <v>LL</v>
      </c>
      <c r="Y102" s="14">
        <f>MATCH(C102,Poeng!$C$2:$C$17,0)</f>
        <v>6</v>
      </c>
      <c r="Z102">
        <f t="shared" si="15"/>
        <v>36</v>
      </c>
      <c r="AA102">
        <f>+Y102*Fasit!F89</f>
        <v>30</v>
      </c>
      <c r="AC102" s="14">
        <f>MATCH(D102,Poeng!$B$2:$B$17,0)</f>
        <v>5</v>
      </c>
      <c r="AD102">
        <f t="shared" si="16"/>
        <v>25</v>
      </c>
      <c r="AE102">
        <f>+AC102*Fasit!G89</f>
        <v>30</v>
      </c>
    </row>
    <row r="103" spans="1:31" ht="12.75">
      <c r="A103" s="3">
        <f t="shared" si="17"/>
        <v>35</v>
      </c>
      <c r="B103" s="7" t="str">
        <f>MID(Over!M44,1,1)</f>
        <v>L</v>
      </c>
      <c r="C103" s="7" t="str">
        <f>MID(Over!M44,2,2)</f>
        <v>R </v>
      </c>
      <c r="D103" s="7" t="str">
        <f>MID(Over!M44,4,2)</f>
        <v>3+</v>
      </c>
      <c r="E103" s="3"/>
      <c r="F103" s="8" t="str">
        <f>+Fasit!B90</f>
        <v>L</v>
      </c>
      <c r="G103" s="8" t="str">
        <f>+Fasit!C90</f>
        <v>R-</v>
      </c>
      <c r="H103" s="8" t="str">
        <f>+Fasit!D90</f>
        <v>4-</v>
      </c>
      <c r="I103" s="3"/>
      <c r="J103" s="8">
        <f>+LOOKUP(X103,Poeng!$G$2:$G$28,Poeng!$H$2:$H$28)</f>
        <v>0</v>
      </c>
      <c r="K103" s="29">
        <f>+Y103-Fasit!F90</f>
        <v>1</v>
      </c>
      <c r="L103" s="30">
        <f>+AC103-Fasit!G90</f>
        <v>-1</v>
      </c>
      <c r="M103" s="13">
        <f t="shared" si="13"/>
        <v>1</v>
      </c>
      <c r="N103" s="8">
        <f t="shared" si="14"/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8" t="str">
        <f>+CONCATENATE(B103,Fasit!B90)</f>
        <v>LL</v>
      </c>
      <c r="Y103" s="14">
        <f>MATCH(C103,Poeng!$C$2:$C$17,0)</f>
        <v>8</v>
      </c>
      <c r="Z103">
        <f t="shared" si="15"/>
        <v>64</v>
      </c>
      <c r="AA103">
        <f>+Y103*Fasit!F90</f>
        <v>56</v>
      </c>
      <c r="AC103" s="14">
        <f>MATCH(D103,Poeng!$B$2:$B$17,0)</f>
        <v>9</v>
      </c>
      <c r="AD103">
        <f t="shared" si="16"/>
        <v>81</v>
      </c>
      <c r="AE103">
        <f>+AC103*Fasit!G90</f>
        <v>90</v>
      </c>
    </row>
    <row r="104" spans="1:31" ht="12.75">
      <c r="A104" s="3">
        <f t="shared" si="17"/>
        <v>36</v>
      </c>
      <c r="B104" s="7" t="str">
        <f>MID(Over!M45,1,1)</f>
        <v>L</v>
      </c>
      <c r="C104" s="7" t="str">
        <f>MID(Over!M45,2,2)</f>
        <v>O+</v>
      </c>
      <c r="D104" s="7" t="str">
        <f>MID(Over!M45,4,2)</f>
        <v>1 </v>
      </c>
      <c r="E104" s="3"/>
      <c r="F104" s="8" t="str">
        <f>+Fasit!B91</f>
        <v>L</v>
      </c>
      <c r="G104" s="8" t="str">
        <f>+Fasit!C91</f>
        <v>R-</v>
      </c>
      <c r="H104" s="8" t="str">
        <f>+Fasit!D91</f>
        <v>1 </v>
      </c>
      <c r="I104" s="3"/>
      <c r="J104" s="8">
        <f>+LOOKUP(X104,Poeng!$G$2:$G$28,Poeng!$H$2:$H$28)</f>
        <v>0</v>
      </c>
      <c r="K104" s="29">
        <f>+Y104-Fasit!F91</f>
        <v>-1</v>
      </c>
      <c r="L104" s="30">
        <f>+AC104-Fasit!G91</f>
        <v>0</v>
      </c>
      <c r="M104" s="13">
        <f t="shared" si="13"/>
        <v>1</v>
      </c>
      <c r="N104" s="8">
        <f t="shared" si="14"/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8" t="str">
        <f>+CONCATENATE(B104,Fasit!B91)</f>
        <v>LL</v>
      </c>
      <c r="Y104" s="14">
        <f>MATCH(C104,Poeng!$C$2:$C$17,0)</f>
        <v>6</v>
      </c>
      <c r="Z104">
        <f t="shared" si="15"/>
        <v>36</v>
      </c>
      <c r="AA104">
        <f>+Y104*Fasit!F91</f>
        <v>42</v>
      </c>
      <c r="AC104" s="14">
        <f>MATCH(D104,Poeng!$B$2:$B$17,0)</f>
        <v>2</v>
      </c>
      <c r="AD104">
        <f t="shared" si="16"/>
        <v>4</v>
      </c>
      <c r="AE104">
        <f>+AC104*Fasit!G91</f>
        <v>4</v>
      </c>
    </row>
    <row r="105" spans="1:31" ht="12.75">
      <c r="A105" s="3">
        <f t="shared" si="17"/>
        <v>37</v>
      </c>
      <c r="B105" s="7" t="str">
        <f>MID(Over!M46,1,1)</f>
        <v>L</v>
      </c>
      <c r="C105" s="7" t="str">
        <f>MID(Over!M46,2,2)</f>
        <v>R-</v>
      </c>
      <c r="D105" s="7" t="str">
        <f>MID(Over!M46,4,2)</f>
        <v>1 </v>
      </c>
      <c r="E105" s="3"/>
      <c r="F105" s="8" t="str">
        <f>+Fasit!B92</f>
        <v>L</v>
      </c>
      <c r="G105" s="8" t="str">
        <f>+Fasit!C92</f>
        <v>R </v>
      </c>
      <c r="H105" s="8" t="str">
        <f>+Fasit!D92</f>
        <v>1 </v>
      </c>
      <c r="I105" s="3"/>
      <c r="J105" s="8">
        <f>+LOOKUP(X105,Poeng!$G$2:$G$28,Poeng!$H$2:$H$28)</f>
        <v>0</v>
      </c>
      <c r="K105" s="29">
        <f>+Y105-Fasit!F92</f>
        <v>-1</v>
      </c>
      <c r="L105" s="30">
        <f>+AC105-Fasit!G92</f>
        <v>0</v>
      </c>
      <c r="M105" s="13">
        <f t="shared" si="13"/>
        <v>1</v>
      </c>
      <c r="N105" s="8">
        <f t="shared" si="14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8" t="str">
        <f>+CONCATENATE(B105,Fasit!B92)</f>
        <v>LL</v>
      </c>
      <c r="Y105" s="14">
        <f>MATCH(C105,Poeng!$C$2:$C$17,0)</f>
        <v>7</v>
      </c>
      <c r="Z105">
        <f t="shared" si="15"/>
        <v>49</v>
      </c>
      <c r="AA105">
        <f>+Y105*Fasit!F92</f>
        <v>56</v>
      </c>
      <c r="AC105" s="14">
        <f>MATCH(D105,Poeng!$B$2:$B$17,0)</f>
        <v>2</v>
      </c>
      <c r="AD105">
        <f t="shared" si="16"/>
        <v>4</v>
      </c>
      <c r="AE105">
        <f>+AC105*Fasit!G92</f>
        <v>4</v>
      </c>
    </row>
    <row r="106" spans="1:31" ht="12.75">
      <c r="A106" s="3">
        <f t="shared" si="17"/>
        <v>38</v>
      </c>
      <c r="B106" s="7" t="str">
        <f>MID(Over!M47,1,1)</f>
        <v>L</v>
      </c>
      <c r="C106" s="7" t="str">
        <f>MID(Over!M47,2,2)</f>
        <v>R-</v>
      </c>
      <c r="D106" s="7" t="str">
        <f>MID(Over!M47,4,2)</f>
        <v>1+</v>
      </c>
      <c r="E106" s="3"/>
      <c r="F106" s="8" t="str">
        <f>+Fasit!B93</f>
        <v>L</v>
      </c>
      <c r="G106" s="8" t="str">
        <f>+Fasit!C93</f>
        <v>R+</v>
      </c>
      <c r="H106" s="8" t="str">
        <f>+Fasit!D93</f>
        <v>1+</v>
      </c>
      <c r="I106" s="3"/>
      <c r="J106" s="8">
        <f>+LOOKUP(X106,Poeng!$G$2:$G$28,Poeng!$H$2:$H$28)</f>
        <v>0</v>
      </c>
      <c r="K106" s="29">
        <f>+Y106-Fasit!F93</f>
        <v>-2</v>
      </c>
      <c r="L106" s="30">
        <f>+AC106-Fasit!G93</f>
        <v>0</v>
      </c>
      <c r="M106" s="13">
        <f t="shared" si="13"/>
        <v>2</v>
      </c>
      <c r="N106" s="8">
        <f t="shared" si="14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8" t="str">
        <f>+CONCATENATE(B106,Fasit!B93)</f>
        <v>LL</v>
      </c>
      <c r="Y106" s="14">
        <f>MATCH(C106,Poeng!$C$2:$C$17,0)</f>
        <v>7</v>
      </c>
      <c r="Z106">
        <f t="shared" si="15"/>
        <v>49</v>
      </c>
      <c r="AA106">
        <f>+Y106*Fasit!F93</f>
        <v>63</v>
      </c>
      <c r="AC106" s="14">
        <f>MATCH(D106,Poeng!$B$2:$B$17,0)</f>
        <v>3</v>
      </c>
      <c r="AD106">
        <f t="shared" si="16"/>
        <v>9</v>
      </c>
      <c r="AE106">
        <f>+AC106*Fasit!G93</f>
        <v>9</v>
      </c>
    </row>
    <row r="107" spans="1:31" ht="12.75">
      <c r="A107" s="3">
        <f t="shared" si="17"/>
        <v>39</v>
      </c>
      <c r="B107" s="7" t="str">
        <f>MID(Over!M48,1,1)</f>
        <v>L</v>
      </c>
      <c r="C107" s="7" t="str">
        <f>MID(Over!M48,2,2)</f>
        <v>O+</v>
      </c>
      <c r="D107" s="7" t="str">
        <f>MID(Over!M48,4,2)</f>
        <v>3-</v>
      </c>
      <c r="E107" s="3"/>
      <c r="F107" s="8" t="str">
        <f>+Fasit!B94</f>
        <v>L</v>
      </c>
      <c r="G107" s="8" t="str">
        <f>+Fasit!C94</f>
        <v>R-</v>
      </c>
      <c r="H107" s="8" t="str">
        <f>+Fasit!D94</f>
        <v>3-</v>
      </c>
      <c r="I107" s="3"/>
      <c r="J107" s="8">
        <f>+LOOKUP(X107,Poeng!$G$2:$G$28,Poeng!$H$2:$H$28)</f>
        <v>0</v>
      </c>
      <c r="K107" s="29">
        <f>+Y107-Fasit!F94</f>
        <v>-1</v>
      </c>
      <c r="L107" s="30">
        <f>+AC107-Fasit!G94</f>
        <v>0</v>
      </c>
      <c r="M107" s="13">
        <f t="shared" si="13"/>
        <v>1</v>
      </c>
      <c r="N107" s="8">
        <f t="shared" si="14"/>
        <v>0</v>
      </c>
      <c r="O107" s="3"/>
      <c r="P107" s="3"/>
      <c r="Q107" s="3"/>
      <c r="R107" s="3"/>
      <c r="S107" s="3"/>
      <c r="T107" s="3"/>
      <c r="U107" s="3"/>
      <c r="V107" s="3"/>
      <c r="W107" s="3"/>
      <c r="X107" s="8" t="str">
        <f>+CONCATENATE(B107,Fasit!B94)</f>
        <v>LL</v>
      </c>
      <c r="Y107" s="14">
        <f>MATCH(C107,Poeng!$C$2:$C$17,0)</f>
        <v>6</v>
      </c>
      <c r="Z107">
        <f t="shared" si="15"/>
        <v>36</v>
      </c>
      <c r="AA107">
        <f>+Y107*Fasit!F94</f>
        <v>42</v>
      </c>
      <c r="AC107" s="14">
        <f>MATCH(D107,Poeng!$B$2:$B$17,0)</f>
        <v>7</v>
      </c>
      <c r="AD107">
        <f t="shared" si="16"/>
        <v>49</v>
      </c>
      <c r="AE107">
        <f>+AC107*Fasit!G94</f>
        <v>49</v>
      </c>
    </row>
    <row r="108" spans="1:31" ht="12.75">
      <c r="A108" s="3">
        <f t="shared" si="17"/>
        <v>40</v>
      </c>
      <c r="B108" s="7" t="str">
        <f>MID(Over!M49,1,1)</f>
        <v>L</v>
      </c>
      <c r="C108" s="7" t="str">
        <f>MID(Over!M49,2,2)</f>
        <v>U+</v>
      </c>
      <c r="D108" s="7" t="str">
        <f>MID(Over!M49,4,2)</f>
        <v>3-</v>
      </c>
      <c r="E108" s="3"/>
      <c r="F108" s="8" t="str">
        <f>+Fasit!B95</f>
        <v>L</v>
      </c>
      <c r="G108" s="8" t="str">
        <f>+Fasit!C95</f>
        <v>U </v>
      </c>
      <c r="H108" s="8" t="str">
        <f>+Fasit!D95</f>
        <v>3-</v>
      </c>
      <c r="I108" s="3"/>
      <c r="J108" s="8">
        <f>+LOOKUP(X108,Poeng!$G$2:$G$28,Poeng!$H$2:$H$28)</f>
        <v>0</v>
      </c>
      <c r="K108" s="29">
        <f>+Y108-Fasit!F95</f>
        <v>1</v>
      </c>
      <c r="L108" s="30">
        <f>+AC108-Fasit!G95</f>
        <v>0</v>
      </c>
      <c r="M108" s="13">
        <f t="shared" si="13"/>
        <v>1</v>
      </c>
      <c r="N108" s="8">
        <f t="shared" si="14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8" t="str">
        <f>+CONCATENATE(B108,Fasit!B95)</f>
        <v>LL</v>
      </c>
      <c r="Y108" s="14">
        <f>MATCH(C108,Poeng!$C$2:$C$17,0)</f>
        <v>12</v>
      </c>
      <c r="Z108">
        <f t="shared" si="15"/>
        <v>144</v>
      </c>
      <c r="AA108">
        <f>+Y108*Fasit!F95</f>
        <v>132</v>
      </c>
      <c r="AC108" s="14">
        <f>MATCH(D108,Poeng!$B$2:$B$17,0)</f>
        <v>7</v>
      </c>
      <c r="AD108">
        <f t="shared" si="16"/>
        <v>49</v>
      </c>
      <c r="AE108">
        <f>+AC108*Fasit!G95</f>
        <v>49</v>
      </c>
    </row>
    <row r="109" spans="1:2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6.25">
      <c r="A113" s="59"/>
      <c r="B113" s="3"/>
      <c r="C113" s="17"/>
      <c r="D113" s="3"/>
      <c r="E113" s="3"/>
      <c r="F113" s="1"/>
      <c r="G113" s="78"/>
      <c r="H113" s="1"/>
      <c r="I113" s="50"/>
      <c r="J113" s="75"/>
      <c r="K113" s="3"/>
      <c r="L113" s="3"/>
      <c r="M113" s="1"/>
      <c r="N113" s="24"/>
      <c r="O113" s="3"/>
      <c r="P113" s="75"/>
      <c r="Q113" s="1"/>
      <c r="R113" s="79"/>
      <c r="S113" s="3"/>
      <c r="T113" s="3"/>
      <c r="U113" s="3"/>
      <c r="V113" s="3"/>
      <c r="W113" s="3"/>
    </row>
    <row r="114" spans="1:23" ht="20.25">
      <c r="A114" s="57"/>
      <c r="B114" s="3"/>
      <c r="C114" s="17"/>
      <c r="D114" s="3"/>
      <c r="E114" s="3"/>
      <c r="F114" s="1"/>
      <c r="G114" s="78"/>
      <c r="H114" s="3"/>
      <c r="I114" s="1"/>
      <c r="J114" s="55"/>
      <c r="K114" s="3"/>
      <c r="L114" s="3"/>
      <c r="M114" s="1"/>
      <c r="N114" s="24"/>
      <c r="O114" s="3"/>
      <c r="P114" s="3"/>
      <c r="Q114" s="1"/>
      <c r="R114" s="1"/>
      <c r="S114" s="3"/>
      <c r="T114" s="3"/>
      <c r="U114" s="3"/>
      <c r="V114" s="3"/>
      <c r="W114" s="3"/>
    </row>
    <row r="115" spans="1:23" ht="20.25">
      <c r="A115" s="57"/>
      <c r="B115" s="3"/>
      <c r="C115" s="17"/>
      <c r="D115" s="3"/>
      <c r="E115" s="3"/>
      <c r="F115" s="1"/>
      <c r="G115" s="80"/>
      <c r="H115" s="3"/>
      <c r="I115" s="1"/>
      <c r="J115" s="75"/>
      <c r="K115" s="3"/>
      <c r="L115" s="3"/>
      <c r="M115" s="1"/>
      <c r="N115" s="73"/>
      <c r="O115" s="3"/>
      <c r="P115" s="3"/>
      <c r="Q115" s="1"/>
      <c r="R115" s="50"/>
      <c r="S115" s="7"/>
      <c r="T115" s="3"/>
      <c r="U115" s="3"/>
      <c r="V115" s="3"/>
      <c r="W115" s="3"/>
    </row>
    <row r="116" spans="1:2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72" r:id="rId2"/>
  <rowBreaks count="2" manualBreakCount="2">
    <brk id="54" max="21" man="1"/>
    <brk id="11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aomro</cp:lastModifiedBy>
  <cp:lastPrinted>2007-01-22T14:31:28Z</cp:lastPrinted>
  <dcterms:created xsi:type="dcterms:W3CDTF">2004-08-25T10:06:02Z</dcterms:created>
  <dcterms:modified xsi:type="dcterms:W3CDTF">2007-09-07T13:38:58Z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-1134957598</vt:i4>
  </property>
  <property fmtid="{D5CDD505-2E9C-101B-9397-08002B2CF9AE}" pid="3" name="_EmailSubject">
    <vt:lpwstr>File til Harald Furuseth</vt:lpwstr>
  </property>
  <property fmtid="{D5CDD505-2E9C-101B-9397-08002B2CF9AE}" pid="4" name="_AuthorEmail">
    <vt:lpwstr>morten.roe@c2i.net</vt:lpwstr>
  </property>
  <property fmtid="{D5CDD505-2E9C-101B-9397-08002B2CF9AE}" pid="5" name="_AuthorEmailDisplayName">
    <vt:lpwstr>Morten Røe</vt:lpwstr>
  </property>
  <property fmtid="{D5CDD505-2E9C-101B-9397-08002B2CF9AE}" pid="6" name="_ReviewingToolsShownOnce">
    <vt:lpwstr/>
  </property>
</Properties>
</file>